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mfabr\Desktop\"/>
    </mc:Choice>
  </mc:AlternateContent>
  <xr:revisionPtr revIDLastSave="0" documentId="8_{BA805119-DC40-4548-BA0E-D1796BDB36B0}" xr6:coauthVersionLast="47" xr6:coauthVersionMax="47" xr10:uidLastSave="{00000000-0000-0000-0000-000000000000}"/>
  <workbookProtection workbookPassword="8F7D" lockStructure="1"/>
  <bookViews>
    <workbookView xWindow="0" yWindow="0" windowWidth="17955" windowHeight="8595" xr2:uid="{00000000-000D-0000-FFFF-FFFF00000000}"/>
  </bookViews>
  <sheets>
    <sheet name="Upute" sheetId="12" r:id="rId1"/>
    <sheet name="Info" sheetId="9" r:id="rId2"/>
    <sheet name="DSR" sheetId="1" r:id="rId3"/>
    <sheet name="GZG" sheetId="2" r:id="rId4"/>
    <sheet name="GST" sheetId="3" r:id="rId5"/>
    <sheet name="GRI" sheetId="5" r:id="rId6"/>
    <sheet name="GOS" sheetId="7" r:id="rId7"/>
    <sheet name="ZSD" sheetId="4" r:id="rId8"/>
    <sheet name="ZPG" sheetId="6" r:id="rId9"/>
    <sheet name="ZOB" sheetId="8" r:id="rId10"/>
    <sheet name="Pretraga" sheetId="14" r:id="rId11"/>
    <sheet name="baza" sheetId="13" state="hidden" r:id="rId12"/>
    <sheet name="Res" sheetId="11" state="hidden" r:id="rId13"/>
  </sheets>
  <definedNames>
    <definedName name="_xlnm._FilterDatabase" localSheetId="11" hidden="1">baza!$A$1:$P$730</definedName>
    <definedName name="_xlnm._FilterDatabase" localSheetId="2" hidden="1">DSR!$B$3:$AJ$224</definedName>
    <definedName name="_Hlk449258137" localSheetId="2">DSR!#REF!</definedName>
    <definedName name="_Hlk449258137" localSheetId="6">GOS!#REF!</definedName>
    <definedName name="_Hlk449258137" localSheetId="5">GRI!#REF!</definedName>
    <definedName name="_Hlk449258137" localSheetId="4">GST!#REF!</definedName>
    <definedName name="_Hlk449258137" localSheetId="3">GZG!#REF!</definedName>
    <definedName name="_Hlk449258137" localSheetId="9">ZOB!#REF!</definedName>
    <definedName name="_Hlk449258137" localSheetId="8">ZPG!#REF!</definedName>
    <definedName name="_Hlk449258137" localSheetId="7">ZSD!#REF!</definedName>
    <definedName name="_Hlk449274197" localSheetId="2">DSR!#REF!</definedName>
    <definedName name="_Hlk449274197" localSheetId="6">GOS!#REF!</definedName>
    <definedName name="_Hlk449274197" localSheetId="5">GRI!#REF!</definedName>
    <definedName name="_Hlk449274197" localSheetId="4">GST!#REF!</definedName>
    <definedName name="_Hlk449274197" localSheetId="3">GZG!#REF!</definedName>
    <definedName name="_Hlk449274197" localSheetId="9">ZOB!#REF!</definedName>
    <definedName name="_Hlk449274197" localSheetId="8">ZPG!#REF!</definedName>
    <definedName name="_Hlk449274197" localSheetId="7">ZSD!#REF!</definedName>
    <definedName name="_Hlk449274231" localSheetId="2">DSR!#REF!</definedName>
    <definedName name="_Hlk449274231" localSheetId="6">GOS!#REF!</definedName>
    <definedName name="_Hlk449274231" localSheetId="5">GRI!#REF!</definedName>
    <definedName name="_Hlk449274231" localSheetId="4">GST!#REF!</definedName>
    <definedName name="_Hlk449274231" localSheetId="3">GZG!#REF!</definedName>
    <definedName name="_Hlk449274231" localSheetId="9">ZOB!#REF!</definedName>
    <definedName name="_Hlk449274231" localSheetId="8">ZPG!#REF!</definedName>
    <definedName name="_Hlk449274231" localSheetId="7">ZSD!#REF!</definedName>
    <definedName name="_Hlk449275095" localSheetId="2">DSR!#REF!</definedName>
    <definedName name="_Hlk449275095" localSheetId="6">GOS!#REF!</definedName>
    <definedName name="_Hlk449275095" localSheetId="5">GRI!#REF!</definedName>
    <definedName name="_Hlk449275095" localSheetId="4">GST!#REF!</definedName>
    <definedName name="_Hlk449275095" localSheetId="3">GZG!#REF!</definedName>
    <definedName name="_Hlk449275095" localSheetId="9">ZOB!#REF!</definedName>
    <definedName name="_Hlk449275095" localSheetId="8">ZPG!#REF!</definedName>
    <definedName name="_Hlk449275095" localSheetId="7">ZSD!#REF!</definedName>
    <definedName name="_Hlk449275171" localSheetId="2">DSR!#REF!</definedName>
    <definedName name="_Hlk449275171" localSheetId="6">GOS!#REF!</definedName>
    <definedName name="_Hlk449275171" localSheetId="5">GRI!#REF!</definedName>
    <definedName name="_Hlk449275171" localSheetId="4">GST!#REF!</definedName>
    <definedName name="_Hlk449275171" localSheetId="3">GZG!#REF!</definedName>
    <definedName name="_Hlk449275171" localSheetId="9">ZOB!#REF!</definedName>
    <definedName name="_Hlk449275171" localSheetId="8">ZPG!#REF!</definedName>
    <definedName name="_Hlk449275171" localSheetId="7">ZSD!#REF!</definedName>
    <definedName name="_Hlk449275336" localSheetId="2">DSR!#REF!</definedName>
    <definedName name="_Hlk449275336" localSheetId="6">GOS!#REF!</definedName>
    <definedName name="_Hlk449275336" localSheetId="5">GRI!#REF!</definedName>
    <definedName name="_Hlk449275336" localSheetId="4">GST!#REF!</definedName>
    <definedName name="_Hlk449275336" localSheetId="3">GZG!#REF!</definedName>
    <definedName name="_Hlk449275336" localSheetId="9">ZOB!#REF!</definedName>
    <definedName name="_Hlk449275336" localSheetId="8">ZPG!#REF!</definedName>
    <definedName name="_Hlk449275336" localSheetId="7">ZSD!#REF!</definedName>
    <definedName name="_Hlk449275461" localSheetId="2">DSR!#REF!</definedName>
    <definedName name="_Hlk449275461" localSheetId="6">GOS!#REF!</definedName>
    <definedName name="_Hlk449275461" localSheetId="5">GRI!#REF!</definedName>
    <definedName name="_Hlk449275461" localSheetId="4">GST!#REF!</definedName>
    <definedName name="_Hlk449275461" localSheetId="3">GZG!#REF!</definedName>
    <definedName name="_Hlk449275461" localSheetId="9">ZOB!#REF!</definedName>
    <definedName name="_Hlk449275461" localSheetId="8">ZPG!#REF!</definedName>
    <definedName name="_Hlk449275461" localSheetId="7">ZSD!#REF!</definedName>
    <definedName name="_Hlk449275626" localSheetId="2">DSR!#REF!</definedName>
    <definedName name="_Hlk449275626" localSheetId="6">GOS!#REF!</definedName>
    <definedName name="_Hlk449275626" localSheetId="5">GRI!#REF!</definedName>
    <definedName name="_Hlk449275626" localSheetId="4">GST!#REF!</definedName>
    <definedName name="_Hlk449275626" localSheetId="3">GZG!#REF!</definedName>
    <definedName name="_Hlk449275626" localSheetId="9">ZOB!#REF!</definedName>
    <definedName name="_Hlk449275626" localSheetId="8">ZPG!#REF!</definedName>
    <definedName name="_Hlk449275626" localSheetId="7">ZSD!#REF!</definedName>
    <definedName name="_Hlk449275710" localSheetId="2">DSR!#REF!</definedName>
    <definedName name="_Hlk449275710" localSheetId="6">GOS!#REF!</definedName>
    <definedName name="_Hlk449275710" localSheetId="5">GRI!#REF!</definedName>
    <definedName name="_Hlk449275710" localSheetId="4">GST!#REF!</definedName>
    <definedName name="_Hlk449275710" localSheetId="3">GZG!#REF!</definedName>
    <definedName name="_Hlk449275710" localSheetId="9">ZOB!#REF!</definedName>
    <definedName name="_Hlk449275710" localSheetId="8">ZPG!#REF!</definedName>
    <definedName name="_Hlk449275710" localSheetId="7">ZSD!#REF!</definedName>
    <definedName name="_Hlk449704445" localSheetId="2">DSR!#REF!</definedName>
    <definedName name="_Hlk449704445" localSheetId="6">GOS!#REF!</definedName>
    <definedName name="_Hlk449704445" localSheetId="5">GRI!#REF!</definedName>
    <definedName name="_Hlk449704445" localSheetId="4">GST!#REF!</definedName>
    <definedName name="_Hlk449704445" localSheetId="3">GZG!#REF!</definedName>
    <definedName name="_Hlk449704445" localSheetId="9">ZOB!#REF!</definedName>
    <definedName name="_Hlk449704445" localSheetId="8">ZPG!#REF!</definedName>
    <definedName name="_Hlk449704445" localSheetId="7">ZSD!#REF!</definedName>
    <definedName name="N917__" localSheetId="6">#REF!</definedName>
    <definedName name="N917__" localSheetId="5">#REF!</definedName>
    <definedName name="N917__" localSheetId="4">#REF!</definedName>
    <definedName name="N917__" localSheetId="3">#REF!</definedName>
    <definedName name="N917__" localSheetId="9">#REF!</definedName>
    <definedName name="N917__" localSheetId="8">#REF!</definedName>
    <definedName name="N917__" localSheetId="7">#REF!</definedName>
    <definedName name="N917__">#REF!</definedName>
    <definedName name="OLE_LINK101" localSheetId="2">DSR!#REF!</definedName>
    <definedName name="OLE_LINK101" localSheetId="6">GOS!#REF!</definedName>
    <definedName name="OLE_LINK101" localSheetId="5">GRI!#REF!</definedName>
    <definedName name="OLE_LINK101" localSheetId="4">GST!#REF!</definedName>
    <definedName name="OLE_LINK101" localSheetId="3">GZG!#REF!</definedName>
    <definedName name="OLE_LINK101" localSheetId="9">ZOB!#REF!</definedName>
    <definedName name="OLE_LINK101" localSheetId="8">ZPG!#REF!</definedName>
    <definedName name="OLE_LINK101" localSheetId="7">ZSD!#REF!</definedName>
    <definedName name="OLE_LINK103" localSheetId="4">GST!$D$66</definedName>
    <definedName name="OLE_LINK113" localSheetId="5">GRI!$C$42</definedName>
    <definedName name="OLE_LINK115" localSheetId="5">GRI!$C$43</definedName>
    <definedName name="OLE_LINK127" localSheetId="5">GRI!$C$45</definedName>
    <definedName name="OLE_LINK133" localSheetId="5">GRI!$C$46</definedName>
    <definedName name="OLE_LINK135" localSheetId="5">GRI!$C$49</definedName>
    <definedName name="OLE_LINK137" localSheetId="2">DSR!$E$140</definedName>
    <definedName name="OLE_LINK137" localSheetId="6">GOS!#REF!</definedName>
    <definedName name="OLE_LINK137" localSheetId="5">GRI!#REF!</definedName>
    <definedName name="OLE_LINK137" localSheetId="4">GST!#REF!</definedName>
    <definedName name="OLE_LINK137" localSheetId="3">GZG!#REF!</definedName>
    <definedName name="OLE_LINK137" localSheetId="9">ZOB!#REF!</definedName>
    <definedName name="OLE_LINK137" localSheetId="8">ZPG!#REF!</definedName>
    <definedName name="OLE_LINK137" localSheetId="7">ZSD!#REF!</definedName>
    <definedName name="OLE_LINK166" localSheetId="5">GRI!$C$51</definedName>
    <definedName name="OLE_LINK170" localSheetId="5">GRI!$C$52</definedName>
    <definedName name="OLE_LINK184" localSheetId="6">GOS!$C$52</definedName>
    <definedName name="OLE_LINK23" localSheetId="2">DSR!#REF!</definedName>
    <definedName name="OLE_LINK23" localSheetId="6">GOS!#REF!</definedName>
    <definedName name="OLE_LINK23" localSheetId="5">GRI!#REF!</definedName>
    <definedName name="OLE_LINK23" localSheetId="4">GST!#REF!</definedName>
    <definedName name="OLE_LINK23" localSheetId="3">GZG!#REF!</definedName>
    <definedName name="OLE_LINK23" localSheetId="9">ZOB!#REF!</definedName>
    <definedName name="OLE_LINK23" localSheetId="8">ZPG!#REF!</definedName>
    <definedName name="OLE_LINK23" localSheetId="7">ZSD!#REF!</definedName>
    <definedName name="OLE_LINK262" localSheetId="2">DSR!#REF!</definedName>
    <definedName name="OLE_LINK262" localSheetId="6">GOS!#REF!</definedName>
    <definedName name="OLE_LINK262" localSheetId="5">GRI!#REF!</definedName>
    <definedName name="OLE_LINK262" localSheetId="4">GST!#REF!</definedName>
    <definedName name="OLE_LINK262" localSheetId="3">GZG!#REF!</definedName>
    <definedName name="OLE_LINK262" localSheetId="9">ZOB!#REF!</definedName>
    <definedName name="OLE_LINK262" localSheetId="8">ZPG!#REF!</definedName>
    <definedName name="OLE_LINK262" localSheetId="7">ZSD!#REF!</definedName>
    <definedName name="OLE_LINK285" localSheetId="2">DSR!#REF!</definedName>
    <definedName name="OLE_LINK285" localSheetId="6">GOS!#REF!</definedName>
    <definedName name="OLE_LINK285" localSheetId="5">GRI!#REF!</definedName>
    <definedName name="OLE_LINK285" localSheetId="4">GST!#REF!</definedName>
    <definedName name="OLE_LINK285" localSheetId="3">GZG!#REF!</definedName>
    <definedName name="OLE_LINK285" localSheetId="9">ZOB!#REF!</definedName>
    <definedName name="OLE_LINK285" localSheetId="8">ZPG!#REF!</definedName>
    <definedName name="OLE_LINK285" localSheetId="7">ZSD!#REF!</definedName>
    <definedName name="OLE_LINK287" localSheetId="2">DSR!#REF!</definedName>
    <definedName name="OLE_LINK287" localSheetId="6">GOS!#REF!</definedName>
    <definedName name="OLE_LINK287" localSheetId="5">GRI!#REF!</definedName>
    <definedName name="OLE_LINK287" localSheetId="4">GST!#REF!</definedName>
    <definedName name="OLE_LINK287" localSheetId="3">GZG!#REF!</definedName>
    <definedName name="OLE_LINK287" localSheetId="9">ZOB!#REF!</definedName>
    <definedName name="OLE_LINK287" localSheetId="8">ZPG!#REF!</definedName>
    <definedName name="OLE_LINK287" localSheetId="7">ZSD!#REF!</definedName>
    <definedName name="OLE_LINK292" localSheetId="2">DSR!#REF!</definedName>
    <definedName name="OLE_LINK292" localSheetId="6">GOS!#REF!</definedName>
    <definedName name="OLE_LINK292" localSheetId="5">GRI!#REF!</definedName>
    <definedName name="OLE_LINK292" localSheetId="4">GST!#REF!</definedName>
    <definedName name="OLE_LINK292" localSheetId="3">GZG!#REF!</definedName>
    <definedName name="OLE_LINK292" localSheetId="9">ZOB!#REF!</definedName>
    <definedName name="OLE_LINK292" localSheetId="8">ZPG!#REF!</definedName>
    <definedName name="OLE_LINK292" localSheetId="7">ZSD!#REF!</definedName>
    <definedName name="OLE_LINK300" localSheetId="2">DSR!$E$114</definedName>
    <definedName name="OLE_LINK300" localSheetId="6">GOS!#REF!</definedName>
    <definedName name="OLE_LINK300" localSheetId="5">GRI!#REF!</definedName>
    <definedName name="OLE_LINK300" localSheetId="4">GST!#REF!</definedName>
    <definedName name="OLE_LINK300" localSheetId="3">GZG!#REF!</definedName>
    <definedName name="OLE_LINK300" localSheetId="9">ZOB!#REF!</definedName>
    <definedName name="OLE_LINK300" localSheetId="8">ZPG!#REF!</definedName>
    <definedName name="OLE_LINK300" localSheetId="7">ZSD!#REF!</definedName>
    <definedName name="OLE_LINK316" localSheetId="2">DSR!$C$117</definedName>
    <definedName name="OLE_LINK316" localSheetId="6">GOS!#REF!</definedName>
    <definedName name="OLE_LINK316" localSheetId="5">GRI!#REF!</definedName>
    <definedName name="OLE_LINK316" localSheetId="4">GST!#REF!</definedName>
    <definedName name="OLE_LINK316" localSheetId="3">GZG!#REF!</definedName>
    <definedName name="OLE_LINK316" localSheetId="9">ZOB!#REF!</definedName>
    <definedName name="OLE_LINK316" localSheetId="8">ZPG!#REF!</definedName>
    <definedName name="OLE_LINK316" localSheetId="7">ZSD!#REF!</definedName>
    <definedName name="OLE_LINK319" localSheetId="2">DSR!#REF!</definedName>
    <definedName name="OLE_LINK319" localSheetId="6">GOS!#REF!</definedName>
    <definedName name="OLE_LINK319" localSheetId="5">GRI!#REF!</definedName>
    <definedName name="OLE_LINK319" localSheetId="4">GST!#REF!</definedName>
    <definedName name="OLE_LINK319" localSheetId="3">GZG!#REF!</definedName>
    <definedName name="OLE_LINK319" localSheetId="9">ZOB!#REF!</definedName>
    <definedName name="OLE_LINK319" localSheetId="8">ZPG!#REF!</definedName>
    <definedName name="OLE_LINK319" localSheetId="7">ZSD!#REF!</definedName>
    <definedName name="OLE_LINK325" localSheetId="2">DSR!#REF!</definedName>
    <definedName name="OLE_LINK325" localSheetId="6">GOS!#REF!</definedName>
    <definedName name="OLE_LINK325" localSheetId="5">GRI!#REF!</definedName>
    <definedName name="OLE_LINK325" localSheetId="4">GST!#REF!</definedName>
    <definedName name="OLE_LINK325" localSheetId="3">GZG!#REF!</definedName>
    <definedName name="OLE_LINK325" localSheetId="9">ZOB!#REF!</definedName>
    <definedName name="OLE_LINK325" localSheetId="8">ZPG!#REF!</definedName>
    <definedName name="OLE_LINK325" localSheetId="7">ZSD!#REF!</definedName>
    <definedName name="OLE_LINK340" localSheetId="2">DSR!$E$115</definedName>
    <definedName name="OLE_LINK340" localSheetId="6">GOS!#REF!</definedName>
    <definedName name="OLE_LINK340" localSheetId="5">GRI!#REF!</definedName>
    <definedName name="OLE_LINK340" localSheetId="4">GST!#REF!</definedName>
    <definedName name="OLE_LINK340" localSheetId="3">GZG!#REF!</definedName>
    <definedName name="OLE_LINK340" localSheetId="9">ZOB!#REF!</definedName>
    <definedName name="OLE_LINK340" localSheetId="8">ZPG!#REF!</definedName>
    <definedName name="OLE_LINK340" localSheetId="7">ZSD!#REF!</definedName>
    <definedName name="OLE_LINK347" localSheetId="2">DSR!$E$119</definedName>
    <definedName name="OLE_LINK347" localSheetId="6">GOS!#REF!</definedName>
    <definedName name="OLE_LINK347" localSheetId="5">GRI!#REF!</definedName>
    <definedName name="OLE_LINK347" localSheetId="4">GST!#REF!</definedName>
    <definedName name="OLE_LINK347" localSheetId="3">GZG!#REF!</definedName>
    <definedName name="OLE_LINK347" localSheetId="9">ZOB!#REF!</definedName>
    <definedName name="OLE_LINK347" localSheetId="8">ZPG!#REF!</definedName>
    <definedName name="OLE_LINK347" localSheetId="7">ZSD!#REF!</definedName>
    <definedName name="OLE_LINK349" localSheetId="2">DSR!#REF!</definedName>
    <definedName name="OLE_LINK349" localSheetId="6">GOS!#REF!</definedName>
    <definedName name="OLE_LINK349" localSheetId="5">GRI!#REF!</definedName>
    <definedName name="OLE_LINK349" localSheetId="4">GST!#REF!</definedName>
    <definedName name="OLE_LINK349" localSheetId="3">GZG!#REF!</definedName>
    <definedName name="OLE_LINK349" localSheetId="9">ZOB!#REF!</definedName>
    <definedName name="OLE_LINK349" localSheetId="8">ZPG!#REF!</definedName>
    <definedName name="OLE_LINK349" localSheetId="7">ZSD!#REF!</definedName>
    <definedName name="OLE_LINK355" localSheetId="2">DSR!$C$122</definedName>
    <definedName name="OLE_LINK355" localSheetId="6">GOS!#REF!</definedName>
    <definedName name="OLE_LINK355" localSheetId="5">GRI!#REF!</definedName>
    <definedName name="OLE_LINK355" localSheetId="4">GST!#REF!</definedName>
    <definedName name="OLE_LINK355" localSheetId="3">GZG!#REF!</definedName>
    <definedName name="OLE_LINK355" localSheetId="9">ZOB!#REF!</definedName>
    <definedName name="OLE_LINK355" localSheetId="8">ZPG!#REF!</definedName>
    <definedName name="OLE_LINK355" localSheetId="7">ZSD!#REF!</definedName>
    <definedName name="OLE_LINK356" localSheetId="2">DSR!$C$114</definedName>
    <definedName name="OLE_LINK356" localSheetId="6">GOS!#REF!</definedName>
    <definedName name="OLE_LINK356" localSheetId="5">GRI!#REF!</definedName>
    <definedName name="OLE_LINK356" localSheetId="4">GST!#REF!</definedName>
    <definedName name="OLE_LINK356" localSheetId="3">GZG!#REF!</definedName>
    <definedName name="OLE_LINK356" localSheetId="9">ZOB!#REF!</definedName>
    <definedName name="OLE_LINK356" localSheetId="8">ZPG!#REF!</definedName>
    <definedName name="OLE_LINK356" localSheetId="7">ZSD!#REF!</definedName>
    <definedName name="OLE_LINK361" localSheetId="2">DSR!$C$119</definedName>
    <definedName name="OLE_LINK361" localSheetId="6">GOS!#REF!</definedName>
    <definedName name="OLE_LINK361" localSheetId="5">GRI!#REF!</definedName>
    <definedName name="OLE_LINK361" localSheetId="4">GST!#REF!</definedName>
    <definedName name="OLE_LINK361" localSheetId="3">GZG!#REF!</definedName>
    <definedName name="OLE_LINK361" localSheetId="9">ZOB!#REF!</definedName>
    <definedName name="OLE_LINK361" localSheetId="8">ZPG!#REF!</definedName>
    <definedName name="OLE_LINK361" localSheetId="7">ZSD!#REF!</definedName>
    <definedName name="OLE_LINK365" localSheetId="2">DSR!$E$117</definedName>
    <definedName name="OLE_LINK365" localSheetId="6">GOS!#REF!</definedName>
    <definedName name="OLE_LINK365" localSheetId="5">GRI!#REF!</definedName>
    <definedName name="OLE_LINK365" localSheetId="4">GST!#REF!</definedName>
    <definedName name="OLE_LINK365" localSheetId="3">GZG!#REF!</definedName>
    <definedName name="OLE_LINK365" localSheetId="9">ZOB!#REF!</definedName>
    <definedName name="OLE_LINK365" localSheetId="8">ZPG!#REF!</definedName>
    <definedName name="OLE_LINK365" localSheetId="7">ZSD!#REF!</definedName>
    <definedName name="OLE_LINK370" localSheetId="2">DSR!$E$120</definedName>
    <definedName name="OLE_LINK370" localSheetId="6">GOS!#REF!</definedName>
    <definedName name="OLE_LINK370" localSheetId="5">GRI!#REF!</definedName>
    <definedName name="OLE_LINK370" localSheetId="4">GST!#REF!</definedName>
    <definedName name="OLE_LINK370" localSheetId="3">GZG!#REF!</definedName>
    <definedName name="OLE_LINK370" localSheetId="9">ZOB!#REF!</definedName>
    <definedName name="OLE_LINK370" localSheetId="8">ZPG!#REF!</definedName>
    <definedName name="OLE_LINK370" localSheetId="7">ZSD!#REF!</definedName>
    <definedName name="OLE_LINK372" localSheetId="2">DSR!#REF!</definedName>
    <definedName name="OLE_LINK372" localSheetId="6">GOS!#REF!</definedName>
    <definedName name="OLE_LINK372" localSheetId="5">GRI!#REF!</definedName>
    <definedName name="OLE_LINK372" localSheetId="4">GST!#REF!</definedName>
    <definedName name="OLE_LINK372" localSheetId="3">GZG!#REF!</definedName>
    <definedName name="OLE_LINK372" localSheetId="9">ZOB!#REF!</definedName>
    <definedName name="OLE_LINK372" localSheetId="8">ZPG!#REF!</definedName>
    <definedName name="OLE_LINK372" localSheetId="7">ZSD!#REF!</definedName>
    <definedName name="OLE_LINK373" localSheetId="2">DSR!$C$123</definedName>
    <definedName name="OLE_LINK373" localSheetId="6">GOS!#REF!</definedName>
    <definedName name="OLE_LINK373" localSheetId="5">GRI!#REF!</definedName>
    <definedName name="OLE_LINK373" localSheetId="4">GST!#REF!</definedName>
    <definedName name="OLE_LINK373" localSheetId="3">GZG!#REF!</definedName>
    <definedName name="OLE_LINK373" localSheetId="9">ZOB!#REF!</definedName>
    <definedName name="OLE_LINK373" localSheetId="8">ZPG!#REF!</definedName>
    <definedName name="OLE_LINK373" localSheetId="7">ZSD!#REF!</definedName>
    <definedName name="OLE_LINK374" localSheetId="2">DSR!$E$122</definedName>
    <definedName name="OLE_LINK374" localSheetId="6">GOS!#REF!</definedName>
    <definedName name="OLE_LINK374" localSheetId="5">GRI!#REF!</definedName>
    <definedName name="OLE_LINK374" localSheetId="4">GST!#REF!</definedName>
    <definedName name="OLE_LINK374" localSheetId="3">GZG!#REF!</definedName>
    <definedName name="OLE_LINK374" localSheetId="9">ZOB!#REF!</definedName>
    <definedName name="OLE_LINK374" localSheetId="8">ZPG!#REF!</definedName>
    <definedName name="OLE_LINK374" localSheetId="7">ZSD!#REF!</definedName>
    <definedName name="OLE_LINK379" localSheetId="2">DSR!$E$123</definedName>
    <definedName name="OLE_LINK379" localSheetId="6">GOS!#REF!</definedName>
    <definedName name="OLE_LINK379" localSheetId="5">GRI!#REF!</definedName>
    <definedName name="OLE_LINK379" localSheetId="4">GST!#REF!</definedName>
    <definedName name="OLE_LINK379" localSheetId="3">GZG!#REF!</definedName>
    <definedName name="OLE_LINK379" localSheetId="9">ZOB!#REF!</definedName>
    <definedName name="OLE_LINK379" localSheetId="8">ZPG!#REF!</definedName>
    <definedName name="OLE_LINK379" localSheetId="7">ZSD!#REF!</definedName>
    <definedName name="OLE_LINK382" localSheetId="2">DSR!#REF!</definedName>
    <definedName name="OLE_LINK382" localSheetId="6">GOS!#REF!</definedName>
    <definedName name="OLE_LINK382" localSheetId="5">GRI!#REF!</definedName>
    <definedName name="OLE_LINK382" localSheetId="4">GST!#REF!</definedName>
    <definedName name="OLE_LINK382" localSheetId="3">GZG!#REF!</definedName>
    <definedName name="OLE_LINK382" localSheetId="9">ZOB!#REF!</definedName>
    <definedName name="OLE_LINK382" localSheetId="8">ZPG!#REF!</definedName>
    <definedName name="OLE_LINK382" localSheetId="7">ZSD!#REF!</definedName>
    <definedName name="OLE_LINK385" localSheetId="2">DSR!$C$124</definedName>
    <definedName name="OLE_LINK385" localSheetId="6">GOS!#REF!</definedName>
    <definedName name="OLE_LINK385" localSheetId="5">GRI!#REF!</definedName>
    <definedName name="OLE_LINK385" localSheetId="4">GST!#REF!</definedName>
    <definedName name="OLE_LINK385" localSheetId="3">GZG!#REF!</definedName>
    <definedName name="OLE_LINK385" localSheetId="9">ZOB!#REF!</definedName>
    <definedName name="OLE_LINK385" localSheetId="8">ZPG!#REF!</definedName>
    <definedName name="OLE_LINK385" localSheetId="7">ZSD!#REF!</definedName>
    <definedName name="OLE_LINK388" localSheetId="2">DSR!$C$150</definedName>
    <definedName name="OLE_LINK388" localSheetId="6">GOS!#REF!</definedName>
    <definedName name="OLE_LINK388" localSheetId="5">GRI!#REF!</definedName>
    <definedName name="OLE_LINK388" localSheetId="4">GST!#REF!</definedName>
    <definedName name="OLE_LINK388" localSheetId="3">GZG!#REF!</definedName>
    <definedName name="OLE_LINK388" localSheetId="9">ZOB!#REF!</definedName>
    <definedName name="OLE_LINK388" localSheetId="8">ZPG!#REF!</definedName>
    <definedName name="OLE_LINK388" localSheetId="7">ZSD!#REF!</definedName>
    <definedName name="OLE_LINK392" localSheetId="2">DSR!$E$149</definedName>
    <definedName name="OLE_LINK392" localSheetId="6">GOS!#REF!</definedName>
    <definedName name="OLE_LINK392" localSheetId="5">GRI!#REF!</definedName>
    <definedName name="OLE_LINK392" localSheetId="4">GST!#REF!</definedName>
    <definedName name="OLE_LINK392" localSheetId="3">GZG!#REF!</definedName>
    <definedName name="OLE_LINK392" localSheetId="9">ZOB!#REF!</definedName>
    <definedName name="OLE_LINK392" localSheetId="8">ZPG!#REF!</definedName>
    <definedName name="OLE_LINK392" localSheetId="7">ZSD!#REF!</definedName>
    <definedName name="OLE_LINK399" localSheetId="2">DSR!$C$214</definedName>
    <definedName name="OLE_LINK399" localSheetId="6">GOS!#REF!</definedName>
    <definedName name="OLE_LINK399" localSheetId="5">GRI!#REF!</definedName>
    <definedName name="OLE_LINK399" localSheetId="4">GST!#REF!</definedName>
    <definedName name="OLE_LINK399" localSheetId="3">GZG!#REF!</definedName>
    <definedName name="OLE_LINK399" localSheetId="9">ZOB!#REF!</definedName>
    <definedName name="OLE_LINK399" localSheetId="8">ZPG!#REF!</definedName>
    <definedName name="OLE_LINK399" localSheetId="7">ZSD!#REF!</definedName>
    <definedName name="OLE_LINK406" localSheetId="2">DSR!#REF!</definedName>
    <definedName name="OLE_LINK406" localSheetId="6">GOS!#REF!</definedName>
    <definedName name="OLE_LINK406" localSheetId="5">GRI!#REF!</definedName>
    <definedName name="OLE_LINK406" localSheetId="4">GST!#REF!</definedName>
    <definedName name="OLE_LINK406" localSheetId="3">GZG!#REF!</definedName>
    <definedName name="OLE_LINK406" localSheetId="9">ZOB!#REF!</definedName>
    <definedName name="OLE_LINK406" localSheetId="8">ZPG!#REF!</definedName>
    <definedName name="OLE_LINK406" localSheetId="7">ZSD!#REF!</definedName>
    <definedName name="OLE_LINK411" localSheetId="2">#REF!</definedName>
    <definedName name="OLE_LINK411" localSheetId="6">#REF!</definedName>
    <definedName name="OLE_LINK411" localSheetId="5">#REF!</definedName>
    <definedName name="OLE_LINK411" localSheetId="4">#REF!</definedName>
    <definedName name="OLE_LINK411" localSheetId="3">#REF!</definedName>
    <definedName name="OLE_LINK411" localSheetId="9">#REF!</definedName>
    <definedName name="OLE_LINK411" localSheetId="8">#REF!</definedName>
    <definedName name="OLE_LINK411" localSheetId="7">#REF!</definedName>
    <definedName name="OLE_LINK416" localSheetId="2">DSR!$E$95</definedName>
    <definedName name="OLE_LINK416" localSheetId="6">GOS!#REF!</definedName>
    <definedName name="OLE_LINK416" localSheetId="5">GRI!#REF!</definedName>
    <definedName name="OLE_LINK416" localSheetId="4">GST!#REF!</definedName>
    <definedName name="OLE_LINK416" localSheetId="3">GZG!#REF!</definedName>
    <definedName name="OLE_LINK416" localSheetId="9">ZOB!#REF!</definedName>
    <definedName name="OLE_LINK416" localSheetId="8">ZPG!#REF!</definedName>
    <definedName name="OLE_LINK416" localSheetId="7">ZSD!#REF!</definedName>
    <definedName name="OLE_LINK420" localSheetId="2">DSR!#REF!</definedName>
    <definedName name="OLE_LINK420" localSheetId="6">GOS!#REF!</definedName>
    <definedName name="OLE_LINK420" localSheetId="5">GRI!#REF!</definedName>
    <definedName name="OLE_LINK420" localSheetId="4">GST!#REF!</definedName>
    <definedName name="OLE_LINK420" localSheetId="3">GZG!#REF!</definedName>
    <definedName name="OLE_LINK420" localSheetId="9">ZOB!#REF!</definedName>
    <definedName name="OLE_LINK420" localSheetId="8">ZPG!#REF!</definedName>
    <definedName name="OLE_LINK420" localSheetId="7">ZSD!#REF!</definedName>
    <definedName name="OLE_LINK422" localSheetId="2">DSR!#REF!</definedName>
    <definedName name="OLE_LINK422" localSheetId="6">GOS!#REF!</definedName>
    <definedName name="OLE_LINK422" localSheetId="5">GRI!#REF!</definedName>
    <definedName name="OLE_LINK422" localSheetId="4">GST!#REF!</definedName>
    <definedName name="OLE_LINK422" localSheetId="3">GZG!#REF!</definedName>
    <definedName name="OLE_LINK422" localSheetId="9">ZOB!#REF!</definedName>
    <definedName name="OLE_LINK422" localSheetId="8">ZPG!#REF!</definedName>
    <definedName name="OLE_LINK422" localSheetId="7">ZSD!#REF!</definedName>
    <definedName name="OLE_LINK423" localSheetId="2">DSR!#REF!</definedName>
    <definedName name="OLE_LINK423" localSheetId="6">GOS!#REF!</definedName>
    <definedName name="OLE_LINK423" localSheetId="5">GRI!#REF!</definedName>
    <definedName name="OLE_LINK423" localSheetId="4">GST!#REF!</definedName>
    <definedName name="OLE_LINK423" localSheetId="3">GZG!#REF!</definedName>
    <definedName name="OLE_LINK423" localSheetId="9">ZOB!#REF!</definedName>
    <definedName name="OLE_LINK423" localSheetId="8">ZPG!#REF!</definedName>
    <definedName name="OLE_LINK423" localSheetId="7">ZSD!#REF!</definedName>
    <definedName name="OLE_LINK425" localSheetId="2">DSR!#REF!</definedName>
    <definedName name="OLE_LINK425" localSheetId="6">GOS!#REF!</definedName>
    <definedName name="OLE_LINK425" localSheetId="5">GRI!#REF!</definedName>
    <definedName name="OLE_LINK425" localSheetId="4">GST!#REF!</definedName>
    <definedName name="OLE_LINK425" localSheetId="3">GZG!#REF!</definedName>
    <definedName name="OLE_LINK425" localSheetId="9">ZOB!#REF!</definedName>
    <definedName name="OLE_LINK425" localSheetId="8">ZPG!#REF!</definedName>
    <definedName name="OLE_LINK425" localSheetId="7">ZSD!#REF!</definedName>
    <definedName name="OLE_LINK429" localSheetId="2">DSR!#REF!</definedName>
    <definedName name="OLE_LINK429" localSheetId="6">GOS!#REF!</definedName>
    <definedName name="OLE_LINK429" localSheetId="5">GRI!#REF!</definedName>
    <definedName name="OLE_LINK429" localSheetId="4">GST!#REF!</definedName>
    <definedName name="OLE_LINK429" localSheetId="3">GZG!#REF!</definedName>
    <definedName name="OLE_LINK429" localSheetId="9">ZOB!#REF!</definedName>
    <definedName name="OLE_LINK429" localSheetId="8">ZPG!#REF!</definedName>
    <definedName name="OLE_LINK429" localSheetId="7">ZSD!#REF!</definedName>
    <definedName name="OLE_LINK430" localSheetId="2">DSR!#REF!</definedName>
    <definedName name="OLE_LINK430" localSheetId="6">GOS!#REF!</definedName>
    <definedName name="OLE_LINK430" localSheetId="5">GRI!#REF!</definedName>
    <definedName name="OLE_LINK430" localSheetId="4">GST!#REF!</definedName>
    <definedName name="OLE_LINK430" localSheetId="3">GZG!#REF!</definedName>
    <definedName name="OLE_LINK430" localSheetId="9">ZOB!#REF!</definedName>
    <definedName name="OLE_LINK430" localSheetId="8">ZPG!#REF!</definedName>
    <definedName name="OLE_LINK430" localSheetId="7">ZSD!#REF!</definedName>
    <definedName name="OLE_LINK433" localSheetId="2">DSR!#REF!</definedName>
    <definedName name="OLE_LINK433" localSheetId="6">GOS!#REF!</definedName>
    <definedName name="OLE_LINK433" localSheetId="5">GRI!#REF!</definedName>
    <definedName name="OLE_LINK433" localSheetId="4">GST!#REF!</definedName>
    <definedName name="OLE_LINK433" localSheetId="3">GZG!#REF!</definedName>
    <definedName name="OLE_LINK433" localSheetId="9">ZOB!#REF!</definedName>
    <definedName name="OLE_LINK433" localSheetId="8">ZPG!#REF!</definedName>
    <definedName name="OLE_LINK433" localSheetId="7">ZSD!#REF!</definedName>
    <definedName name="OLE_LINK438" localSheetId="2">DSR!#REF!</definedName>
    <definedName name="OLE_LINK438" localSheetId="6">GOS!#REF!</definedName>
    <definedName name="OLE_LINK438" localSheetId="5">GRI!#REF!</definedName>
    <definedName name="OLE_LINK438" localSheetId="4">GST!#REF!</definedName>
    <definedName name="OLE_LINK438" localSheetId="3">GZG!#REF!</definedName>
    <definedName name="OLE_LINK438" localSheetId="9">ZOB!#REF!</definedName>
    <definedName name="OLE_LINK438" localSheetId="8">ZPG!#REF!</definedName>
    <definedName name="OLE_LINK438" localSheetId="7">ZSD!#REF!</definedName>
    <definedName name="OLE_LINK439" localSheetId="2">DSR!#REF!</definedName>
    <definedName name="OLE_LINK439" localSheetId="6">GOS!#REF!</definedName>
    <definedName name="OLE_LINK439" localSheetId="5">GRI!#REF!</definedName>
    <definedName name="OLE_LINK439" localSheetId="4">GST!#REF!</definedName>
    <definedName name="OLE_LINK439" localSheetId="3">GZG!#REF!</definedName>
    <definedName name="OLE_LINK439" localSheetId="9">ZOB!#REF!</definedName>
    <definedName name="OLE_LINK439" localSheetId="8">ZPG!#REF!</definedName>
    <definedName name="OLE_LINK439" localSheetId="7">ZSD!#REF!</definedName>
    <definedName name="OLE_LINK441" localSheetId="2">DSR!#REF!</definedName>
    <definedName name="OLE_LINK441" localSheetId="6">GOS!#REF!</definedName>
    <definedName name="OLE_LINK441" localSheetId="5">GRI!#REF!</definedName>
    <definedName name="OLE_LINK441" localSheetId="4">GST!#REF!</definedName>
    <definedName name="OLE_LINK441" localSheetId="3">GZG!#REF!</definedName>
    <definedName name="OLE_LINK441" localSheetId="9">ZOB!#REF!</definedName>
    <definedName name="OLE_LINK441" localSheetId="8">ZPG!#REF!</definedName>
    <definedName name="OLE_LINK441" localSheetId="7">ZSD!#REF!</definedName>
    <definedName name="OLE_LINK443" localSheetId="2">DSR!#REF!</definedName>
    <definedName name="OLE_LINK443" localSheetId="6">GOS!#REF!</definedName>
    <definedName name="OLE_LINK443" localSheetId="5">GRI!#REF!</definedName>
    <definedName name="OLE_LINK443" localSheetId="4">GST!#REF!</definedName>
    <definedName name="OLE_LINK443" localSheetId="3">GZG!#REF!</definedName>
    <definedName name="OLE_LINK443" localSheetId="9">ZOB!#REF!</definedName>
    <definedName name="OLE_LINK443" localSheetId="8">ZPG!#REF!</definedName>
    <definedName name="OLE_LINK443" localSheetId="7">ZSD!#REF!</definedName>
    <definedName name="OLE_LINK446" localSheetId="2">DSR!#REF!</definedName>
    <definedName name="OLE_LINK446" localSheetId="6">GOS!#REF!</definedName>
    <definedName name="OLE_LINK446" localSheetId="5">GRI!#REF!</definedName>
    <definedName name="OLE_LINK446" localSheetId="4">GST!#REF!</definedName>
    <definedName name="OLE_LINK446" localSheetId="3">GZG!#REF!</definedName>
    <definedName name="OLE_LINK446" localSheetId="9">ZOB!#REF!</definedName>
    <definedName name="OLE_LINK446" localSheetId="8">ZPG!#REF!</definedName>
    <definedName name="OLE_LINK446" localSheetId="7">ZSD!#REF!</definedName>
    <definedName name="OLE_LINK448" localSheetId="2">DSR!#REF!</definedName>
    <definedName name="OLE_LINK448" localSheetId="6">GOS!#REF!</definedName>
    <definedName name="OLE_LINK448" localSheetId="5">GRI!#REF!</definedName>
    <definedName name="OLE_LINK448" localSheetId="4">GST!#REF!</definedName>
    <definedName name="OLE_LINK448" localSheetId="3">GZG!#REF!</definedName>
    <definedName name="OLE_LINK448" localSheetId="9">ZOB!#REF!</definedName>
    <definedName name="OLE_LINK448" localSheetId="8">ZPG!#REF!</definedName>
    <definedName name="OLE_LINK448" localSheetId="7">ZSD!#REF!</definedName>
    <definedName name="OLE_LINK450" localSheetId="2">DSR!#REF!</definedName>
    <definedName name="OLE_LINK450" localSheetId="6">GOS!#REF!</definedName>
    <definedName name="OLE_LINK450" localSheetId="5">GRI!#REF!</definedName>
    <definedName name="OLE_LINK450" localSheetId="4">GST!#REF!</definedName>
    <definedName name="OLE_LINK450" localSheetId="3">GZG!#REF!</definedName>
    <definedName name="OLE_LINK450" localSheetId="9">ZOB!#REF!</definedName>
    <definedName name="OLE_LINK450" localSheetId="8">ZPG!#REF!</definedName>
    <definedName name="OLE_LINK450" localSheetId="7">ZSD!#REF!</definedName>
    <definedName name="OLE_LINK452" localSheetId="2">DSR!#REF!</definedName>
    <definedName name="OLE_LINK452" localSheetId="6">GOS!#REF!</definedName>
    <definedName name="OLE_LINK452" localSheetId="5">GRI!#REF!</definedName>
    <definedName name="OLE_LINK452" localSheetId="4">GST!#REF!</definedName>
    <definedName name="OLE_LINK452" localSheetId="3">GZG!#REF!</definedName>
    <definedName name="OLE_LINK452" localSheetId="9">ZOB!#REF!</definedName>
    <definedName name="OLE_LINK452" localSheetId="8">ZPG!#REF!</definedName>
    <definedName name="OLE_LINK452" localSheetId="7">ZSD!#REF!</definedName>
    <definedName name="OLE_LINK461" localSheetId="2">DSR!$E$150</definedName>
    <definedName name="OLE_LINK461" localSheetId="6">GOS!#REF!</definedName>
    <definedName name="OLE_LINK461" localSheetId="5">GRI!#REF!</definedName>
    <definedName name="OLE_LINK461" localSheetId="4">GST!#REF!</definedName>
    <definedName name="OLE_LINK461" localSheetId="3">GZG!#REF!</definedName>
    <definedName name="OLE_LINK461" localSheetId="9">ZOB!#REF!</definedName>
    <definedName name="OLE_LINK461" localSheetId="8">ZPG!#REF!</definedName>
    <definedName name="OLE_LINK461" localSheetId="7">ZSD!#REF!</definedName>
    <definedName name="OLE_LINK463" localSheetId="2">DSR!#REF!</definedName>
    <definedName name="OLE_LINK463" localSheetId="6">GOS!#REF!</definedName>
    <definedName name="OLE_LINK463" localSheetId="5">GRI!#REF!</definedName>
    <definedName name="OLE_LINK463" localSheetId="4">GST!#REF!</definedName>
    <definedName name="OLE_LINK463" localSheetId="3">GZG!#REF!</definedName>
    <definedName name="OLE_LINK463" localSheetId="9">ZOB!#REF!</definedName>
    <definedName name="OLE_LINK463" localSheetId="8">ZPG!#REF!</definedName>
    <definedName name="OLE_LINK463" localSheetId="7">ZSD!#REF!</definedName>
    <definedName name="OLE_LINK467" localSheetId="2">DSR!#REF!</definedName>
    <definedName name="OLE_LINK467" localSheetId="6">GOS!#REF!</definedName>
    <definedName name="OLE_LINK467" localSheetId="5">GRI!#REF!</definedName>
    <definedName name="OLE_LINK467" localSheetId="4">GST!#REF!</definedName>
    <definedName name="OLE_LINK467" localSheetId="3">GZG!#REF!</definedName>
    <definedName name="OLE_LINK467" localSheetId="9">ZOB!#REF!</definedName>
    <definedName name="OLE_LINK467" localSheetId="8">ZPG!#REF!</definedName>
    <definedName name="OLE_LINK467" localSheetId="7">ZSD!#REF!</definedName>
    <definedName name="OLE_LINK469" localSheetId="2">DSR!#REF!</definedName>
    <definedName name="OLE_LINK469" localSheetId="6">GOS!#REF!</definedName>
    <definedName name="OLE_LINK469" localSheetId="5">GRI!#REF!</definedName>
    <definedName name="OLE_LINK469" localSheetId="4">GST!#REF!</definedName>
    <definedName name="OLE_LINK469" localSheetId="3">GZG!#REF!</definedName>
    <definedName name="OLE_LINK469" localSheetId="9">ZOB!#REF!</definedName>
    <definedName name="OLE_LINK469" localSheetId="8">ZPG!#REF!</definedName>
    <definedName name="OLE_LINK469" localSheetId="7">ZSD!#REF!</definedName>
    <definedName name="OLE_LINK471" localSheetId="2">DSR!#REF!</definedName>
    <definedName name="OLE_LINK471" localSheetId="6">GOS!#REF!</definedName>
    <definedName name="OLE_LINK471" localSheetId="5">GRI!#REF!</definedName>
    <definedName name="OLE_LINK471" localSheetId="4">GST!#REF!</definedName>
    <definedName name="OLE_LINK471" localSheetId="3">GZG!#REF!</definedName>
    <definedName name="OLE_LINK471" localSheetId="9">ZOB!#REF!</definedName>
    <definedName name="OLE_LINK471" localSheetId="8">ZPG!#REF!</definedName>
    <definedName name="OLE_LINK471" localSheetId="7">ZSD!#REF!</definedName>
    <definedName name="OLE_LINK472" localSheetId="2">DSR!#REF!</definedName>
    <definedName name="OLE_LINK472" localSheetId="6">GOS!#REF!</definedName>
    <definedName name="OLE_LINK472" localSheetId="5">GRI!#REF!</definedName>
    <definedName name="OLE_LINK472" localSheetId="4">GST!#REF!</definedName>
    <definedName name="OLE_LINK472" localSheetId="3">GZG!#REF!</definedName>
    <definedName name="OLE_LINK472" localSheetId="9">ZOB!#REF!</definedName>
    <definedName name="OLE_LINK472" localSheetId="8">ZPG!#REF!</definedName>
    <definedName name="OLE_LINK472" localSheetId="7">ZSD!#REF!</definedName>
    <definedName name="OLE_LINK474" localSheetId="2">DSR!#REF!</definedName>
    <definedName name="OLE_LINK474" localSheetId="6">GOS!#REF!</definedName>
    <definedName name="OLE_LINK474" localSheetId="5">GRI!#REF!</definedName>
    <definedName name="OLE_LINK474" localSheetId="4">GST!#REF!</definedName>
    <definedName name="OLE_LINK474" localSheetId="3">GZG!#REF!</definedName>
    <definedName name="OLE_LINK474" localSheetId="9">ZOB!#REF!</definedName>
    <definedName name="OLE_LINK474" localSheetId="8">ZPG!#REF!</definedName>
    <definedName name="OLE_LINK474" localSheetId="7">ZSD!#REF!</definedName>
    <definedName name="OLE_LINK475" localSheetId="2">DSR!#REF!</definedName>
    <definedName name="OLE_LINK475" localSheetId="6">GOS!#REF!</definedName>
    <definedName name="OLE_LINK475" localSheetId="5">GRI!#REF!</definedName>
    <definedName name="OLE_LINK475" localSheetId="4">GST!#REF!</definedName>
    <definedName name="OLE_LINK475" localSheetId="3">GZG!#REF!</definedName>
    <definedName name="OLE_LINK475" localSheetId="9">ZOB!#REF!</definedName>
    <definedName name="OLE_LINK475" localSheetId="8">ZPG!#REF!</definedName>
    <definedName name="OLE_LINK475" localSheetId="7">ZSD!#REF!</definedName>
    <definedName name="OLE_LINK477" localSheetId="2">DSR!#REF!</definedName>
    <definedName name="OLE_LINK477" localSheetId="6">GOS!#REF!</definedName>
    <definedName name="OLE_LINK477" localSheetId="5">GRI!#REF!</definedName>
    <definedName name="OLE_LINK477" localSheetId="4">GST!#REF!</definedName>
    <definedName name="OLE_LINK477" localSheetId="3">GZG!#REF!</definedName>
    <definedName name="OLE_LINK477" localSheetId="9">ZOB!#REF!</definedName>
    <definedName name="OLE_LINK477" localSheetId="8">ZPG!#REF!</definedName>
    <definedName name="OLE_LINK477" localSheetId="7">ZSD!#REF!</definedName>
    <definedName name="OLE_LINK478" localSheetId="2">DSR!#REF!</definedName>
    <definedName name="OLE_LINK478" localSheetId="6">GOS!#REF!</definedName>
    <definedName name="OLE_LINK478" localSheetId="5">GRI!#REF!</definedName>
    <definedName name="OLE_LINK478" localSheetId="4">GST!#REF!</definedName>
    <definedName name="OLE_LINK478" localSheetId="3">GZG!#REF!</definedName>
    <definedName name="OLE_LINK478" localSheetId="9">ZOB!#REF!</definedName>
    <definedName name="OLE_LINK478" localSheetId="8">ZPG!#REF!</definedName>
    <definedName name="OLE_LINK478" localSheetId="7">ZSD!#REF!</definedName>
    <definedName name="OLE_LINK481" localSheetId="2">DSR!#REF!</definedName>
    <definedName name="OLE_LINK481" localSheetId="6">GOS!#REF!</definedName>
    <definedName name="OLE_LINK481" localSheetId="5">GRI!#REF!</definedName>
    <definedName name="OLE_LINK481" localSheetId="4">GST!#REF!</definedName>
    <definedName name="OLE_LINK481" localSheetId="3">GZG!#REF!</definedName>
    <definedName name="OLE_LINK481" localSheetId="9">ZOB!#REF!</definedName>
    <definedName name="OLE_LINK481" localSheetId="8">ZPG!#REF!</definedName>
    <definedName name="OLE_LINK481" localSheetId="7">ZSD!#REF!</definedName>
    <definedName name="OLE_LINK484" localSheetId="2">DSR!#REF!</definedName>
    <definedName name="OLE_LINK484" localSheetId="6">GOS!#REF!</definedName>
    <definedName name="OLE_LINK484" localSheetId="5">GRI!#REF!</definedName>
    <definedName name="OLE_LINK484" localSheetId="4">GST!#REF!</definedName>
    <definedName name="OLE_LINK484" localSheetId="3">GZG!#REF!</definedName>
    <definedName name="OLE_LINK484" localSheetId="9">ZOB!#REF!</definedName>
    <definedName name="OLE_LINK484" localSheetId="8">ZPG!#REF!</definedName>
    <definedName name="OLE_LINK484" localSheetId="7">ZSD!#REF!</definedName>
    <definedName name="OLE_LINK487" localSheetId="2">DSR!#REF!</definedName>
    <definedName name="OLE_LINK487" localSheetId="6">GOS!#REF!</definedName>
    <definedName name="OLE_LINK487" localSheetId="5">GRI!#REF!</definedName>
    <definedName name="OLE_LINK487" localSheetId="4">GST!#REF!</definedName>
    <definedName name="OLE_LINK487" localSheetId="3">GZG!#REF!</definedName>
    <definedName name="OLE_LINK487" localSheetId="9">ZOB!#REF!</definedName>
    <definedName name="OLE_LINK487" localSheetId="8">ZPG!#REF!</definedName>
    <definedName name="OLE_LINK487" localSheetId="7">ZSD!#REF!</definedName>
    <definedName name="OLE_LINK488" localSheetId="2">DSR!#REF!</definedName>
    <definedName name="OLE_LINK488" localSheetId="6">GOS!#REF!</definedName>
    <definedName name="OLE_LINK488" localSheetId="5">GRI!#REF!</definedName>
    <definedName name="OLE_LINK488" localSheetId="4">GST!#REF!</definedName>
    <definedName name="OLE_LINK488" localSheetId="3">GZG!#REF!</definedName>
    <definedName name="OLE_LINK488" localSheetId="9">ZOB!#REF!</definedName>
    <definedName name="OLE_LINK488" localSheetId="8">ZPG!#REF!</definedName>
    <definedName name="OLE_LINK488" localSheetId="7">ZSD!#REF!</definedName>
    <definedName name="OLE_LINK491" localSheetId="2">DSR!#REF!</definedName>
    <definedName name="OLE_LINK491" localSheetId="6">GOS!#REF!</definedName>
    <definedName name="OLE_LINK491" localSheetId="5">GRI!#REF!</definedName>
    <definedName name="OLE_LINK491" localSheetId="4">GST!#REF!</definedName>
    <definedName name="OLE_LINK491" localSheetId="3">GZG!#REF!</definedName>
    <definedName name="OLE_LINK491" localSheetId="9">ZOB!#REF!</definedName>
    <definedName name="OLE_LINK491" localSheetId="8">ZPG!#REF!</definedName>
    <definedName name="OLE_LINK491" localSheetId="7">ZSD!#REF!</definedName>
    <definedName name="OLE_LINK493" localSheetId="2">DSR!#REF!</definedName>
    <definedName name="OLE_LINK493" localSheetId="6">GOS!#REF!</definedName>
    <definedName name="OLE_LINK493" localSheetId="5">GRI!#REF!</definedName>
    <definedName name="OLE_LINK493" localSheetId="4">GST!#REF!</definedName>
    <definedName name="OLE_LINK493" localSheetId="3">GZG!#REF!</definedName>
    <definedName name="OLE_LINK493" localSheetId="9">ZOB!#REF!</definedName>
    <definedName name="OLE_LINK493" localSheetId="8">ZPG!#REF!</definedName>
    <definedName name="OLE_LINK493" localSheetId="7">ZSD!#REF!</definedName>
    <definedName name="OLE_LINK502" localSheetId="2">DSR!$C$153</definedName>
    <definedName name="OLE_LINK502" localSheetId="6">GOS!#REF!</definedName>
    <definedName name="OLE_LINK502" localSheetId="5">GRI!#REF!</definedName>
    <definedName name="OLE_LINK502" localSheetId="4">GST!#REF!</definedName>
    <definedName name="OLE_LINK502" localSheetId="3">GZG!#REF!</definedName>
    <definedName name="OLE_LINK502" localSheetId="9">ZOB!#REF!</definedName>
    <definedName name="OLE_LINK502" localSheetId="8">ZPG!#REF!</definedName>
    <definedName name="OLE_LINK502" localSheetId="7">ZSD!#REF!</definedName>
    <definedName name="OLE_LINK504" localSheetId="2">DSR!$E$152</definedName>
    <definedName name="OLE_LINK504" localSheetId="6">GOS!#REF!</definedName>
    <definedName name="OLE_LINK504" localSheetId="5">GRI!#REF!</definedName>
    <definedName name="OLE_LINK504" localSheetId="4">GST!#REF!</definedName>
    <definedName name="OLE_LINK504" localSheetId="3">GZG!#REF!</definedName>
    <definedName name="OLE_LINK504" localSheetId="9">ZOB!#REF!</definedName>
    <definedName name="OLE_LINK504" localSheetId="8">ZPG!#REF!</definedName>
    <definedName name="OLE_LINK504" localSheetId="7">ZSD!#REF!</definedName>
    <definedName name="OLE_LINK508" localSheetId="2">DSR!$E$153</definedName>
    <definedName name="OLE_LINK508" localSheetId="6">GOS!#REF!</definedName>
    <definedName name="OLE_LINK508" localSheetId="5">GRI!#REF!</definedName>
    <definedName name="OLE_LINK508" localSheetId="4">GST!#REF!</definedName>
    <definedName name="OLE_LINK508" localSheetId="3">GZG!#REF!</definedName>
    <definedName name="OLE_LINK508" localSheetId="9">ZOB!#REF!</definedName>
    <definedName name="OLE_LINK508" localSheetId="8">ZPG!#REF!</definedName>
    <definedName name="OLE_LINK508" localSheetId="7">ZSD!#REF!</definedName>
    <definedName name="OLE_LINK510" localSheetId="2">DSR!$C$146</definedName>
    <definedName name="OLE_LINK510" localSheetId="6">GOS!#REF!</definedName>
    <definedName name="OLE_LINK510" localSheetId="5">GRI!#REF!</definedName>
    <definedName name="OLE_LINK510" localSheetId="4">GST!#REF!</definedName>
    <definedName name="OLE_LINK510" localSheetId="3">GZG!#REF!</definedName>
    <definedName name="OLE_LINK510" localSheetId="9">ZOB!#REF!</definedName>
    <definedName name="OLE_LINK510" localSheetId="8">ZPG!#REF!</definedName>
    <definedName name="OLE_LINK510" localSheetId="7">ZSD!#REF!</definedName>
    <definedName name="OLE_LINK516" localSheetId="2">DSR!#REF!</definedName>
    <definedName name="OLE_LINK516" localSheetId="6">GOS!#REF!</definedName>
    <definedName name="OLE_LINK516" localSheetId="5">GRI!#REF!</definedName>
    <definedName name="OLE_LINK516" localSheetId="4">GST!#REF!</definedName>
    <definedName name="OLE_LINK516" localSheetId="3">GZG!#REF!</definedName>
    <definedName name="OLE_LINK516" localSheetId="9">ZOB!#REF!</definedName>
    <definedName name="OLE_LINK516" localSheetId="8">ZPG!#REF!</definedName>
    <definedName name="OLE_LINK516" localSheetId="7">ZSD!#REF!</definedName>
    <definedName name="OLE_LINK519" localSheetId="2">DSR!#REF!</definedName>
    <definedName name="OLE_LINK519" localSheetId="6">GOS!#REF!</definedName>
    <definedName name="OLE_LINK519" localSheetId="5">GRI!#REF!</definedName>
    <definedName name="OLE_LINK519" localSheetId="4">GST!#REF!</definedName>
    <definedName name="OLE_LINK519" localSheetId="3">GZG!#REF!</definedName>
    <definedName name="OLE_LINK519" localSheetId="9">ZOB!#REF!</definedName>
    <definedName name="OLE_LINK519" localSheetId="8">ZPG!#REF!</definedName>
    <definedName name="OLE_LINK519" localSheetId="7">ZSD!#REF!</definedName>
    <definedName name="OLE_LINK520" localSheetId="2">DSR!$C$155</definedName>
    <definedName name="OLE_LINK520" localSheetId="6">GOS!#REF!</definedName>
    <definedName name="OLE_LINK520" localSheetId="5">GRI!#REF!</definedName>
    <definedName name="OLE_LINK520" localSheetId="4">GST!#REF!</definedName>
    <definedName name="OLE_LINK520" localSheetId="3">GZG!#REF!</definedName>
    <definedName name="OLE_LINK520" localSheetId="9">ZOB!#REF!</definedName>
    <definedName name="OLE_LINK520" localSheetId="8">ZPG!#REF!</definedName>
    <definedName name="OLE_LINK520" localSheetId="7">ZSD!#REF!</definedName>
    <definedName name="OLE_LINK523" localSheetId="2">DSR!$C$156</definedName>
    <definedName name="OLE_LINK523" localSheetId="6">GOS!#REF!</definedName>
    <definedName name="OLE_LINK523" localSheetId="5">GRI!#REF!</definedName>
    <definedName name="OLE_LINK523" localSheetId="4">GST!#REF!</definedName>
    <definedName name="OLE_LINK523" localSheetId="3">GZG!#REF!</definedName>
    <definedName name="OLE_LINK523" localSheetId="9">ZOB!#REF!</definedName>
    <definedName name="OLE_LINK523" localSheetId="8">ZPG!#REF!</definedName>
    <definedName name="OLE_LINK523" localSheetId="7">ZSD!#REF!</definedName>
    <definedName name="OLE_LINK525" localSheetId="2">DSR!$E$155</definedName>
    <definedName name="OLE_LINK525" localSheetId="6">GOS!#REF!</definedName>
    <definedName name="OLE_LINK525" localSheetId="5">GRI!#REF!</definedName>
    <definedName name="OLE_LINK525" localSheetId="4">GST!#REF!</definedName>
    <definedName name="OLE_LINK525" localSheetId="3">GZG!#REF!</definedName>
    <definedName name="OLE_LINK525" localSheetId="9">ZOB!#REF!</definedName>
    <definedName name="OLE_LINK525" localSheetId="8">ZPG!#REF!</definedName>
    <definedName name="OLE_LINK525" localSheetId="7">ZSD!#REF!</definedName>
    <definedName name="OLE_LINK528" localSheetId="2">DSR!#REF!</definedName>
    <definedName name="OLE_LINK528" localSheetId="6">GOS!#REF!</definedName>
    <definedName name="OLE_LINK528" localSheetId="5">GRI!#REF!</definedName>
    <definedName name="OLE_LINK528" localSheetId="4">GST!#REF!</definedName>
    <definedName name="OLE_LINK528" localSheetId="3">GZG!#REF!</definedName>
    <definedName name="OLE_LINK528" localSheetId="9">ZOB!#REF!</definedName>
    <definedName name="OLE_LINK528" localSheetId="8">ZPG!#REF!</definedName>
    <definedName name="OLE_LINK528" localSheetId="7">ZSD!#REF!</definedName>
    <definedName name="OLE_LINK530" localSheetId="2">DSR!$E$147</definedName>
    <definedName name="OLE_LINK530" localSheetId="6">GOS!#REF!</definedName>
    <definedName name="OLE_LINK530" localSheetId="5">GRI!#REF!</definedName>
    <definedName name="OLE_LINK530" localSheetId="4">GST!#REF!</definedName>
    <definedName name="OLE_LINK530" localSheetId="3">GZG!#REF!</definedName>
    <definedName name="OLE_LINK530" localSheetId="9">ZOB!#REF!</definedName>
    <definedName name="OLE_LINK530" localSheetId="8">ZPG!#REF!</definedName>
    <definedName name="OLE_LINK530" localSheetId="7">ZSD!#REF!</definedName>
    <definedName name="OLE_LINK532" localSheetId="2">DSR!#REF!</definedName>
    <definedName name="OLE_LINK532" localSheetId="6">GOS!#REF!</definedName>
    <definedName name="OLE_LINK532" localSheetId="5">GRI!#REF!</definedName>
    <definedName name="OLE_LINK532" localSheetId="4">GST!#REF!</definedName>
    <definedName name="OLE_LINK532" localSheetId="3">GZG!#REF!</definedName>
    <definedName name="OLE_LINK532" localSheetId="9">ZOB!#REF!</definedName>
    <definedName name="OLE_LINK532" localSheetId="8">ZPG!#REF!</definedName>
    <definedName name="OLE_LINK532" localSheetId="7">ZSD!#REF!</definedName>
    <definedName name="OLE_LINK535" localSheetId="2">DSR!$C$163</definedName>
    <definedName name="OLE_LINK535" localSheetId="6">GOS!#REF!</definedName>
    <definedName name="OLE_LINK535" localSheetId="5">GRI!#REF!</definedName>
    <definedName name="OLE_LINK535" localSheetId="4">GST!#REF!</definedName>
    <definedName name="OLE_LINK535" localSheetId="3">GZG!#REF!</definedName>
    <definedName name="OLE_LINK535" localSheetId="9">ZOB!#REF!</definedName>
    <definedName name="OLE_LINK535" localSheetId="8">ZPG!#REF!</definedName>
    <definedName name="OLE_LINK535" localSheetId="7">ZSD!#REF!</definedName>
    <definedName name="OLE_LINK537" localSheetId="2">DSR!#REF!</definedName>
    <definedName name="OLE_LINK537" localSheetId="6">GOS!#REF!</definedName>
    <definedName name="OLE_LINK537" localSheetId="5">GRI!#REF!</definedName>
    <definedName name="OLE_LINK537" localSheetId="4">GST!#REF!</definedName>
    <definedName name="OLE_LINK537" localSheetId="3">GZG!#REF!</definedName>
    <definedName name="OLE_LINK537" localSheetId="9">ZOB!#REF!</definedName>
    <definedName name="OLE_LINK537" localSheetId="8">ZPG!#REF!</definedName>
    <definedName name="OLE_LINK537" localSheetId="7">ZSD!#REF!</definedName>
    <definedName name="OLE_LINK541" localSheetId="2">DSR!#REF!</definedName>
    <definedName name="OLE_LINK541" localSheetId="6">GOS!#REF!</definedName>
    <definedName name="OLE_LINK541" localSheetId="5">GRI!#REF!</definedName>
    <definedName name="OLE_LINK541" localSheetId="4">GST!#REF!</definedName>
    <definedName name="OLE_LINK541" localSheetId="3">GZG!#REF!</definedName>
    <definedName name="OLE_LINK541" localSheetId="9">ZOB!#REF!</definedName>
    <definedName name="OLE_LINK541" localSheetId="8">ZPG!#REF!</definedName>
    <definedName name="OLE_LINK541" localSheetId="7">ZSD!#REF!</definedName>
    <definedName name="OLE_LINK544" localSheetId="2">DSR!#REF!</definedName>
    <definedName name="OLE_LINK544" localSheetId="6">GOS!#REF!</definedName>
    <definedName name="OLE_LINK544" localSheetId="5">GRI!#REF!</definedName>
    <definedName name="OLE_LINK544" localSheetId="4">GST!#REF!</definedName>
    <definedName name="OLE_LINK544" localSheetId="3">GZG!#REF!</definedName>
    <definedName name="OLE_LINK544" localSheetId="9">ZOB!#REF!</definedName>
    <definedName name="OLE_LINK544" localSheetId="8">ZPG!#REF!</definedName>
    <definedName name="OLE_LINK544" localSheetId="7">ZSD!#REF!</definedName>
    <definedName name="OLE_LINK546" localSheetId="2">DSR!#REF!</definedName>
    <definedName name="OLE_LINK546" localSheetId="6">GOS!#REF!</definedName>
    <definedName name="OLE_LINK546" localSheetId="5">GRI!#REF!</definedName>
    <definedName name="OLE_LINK546" localSheetId="4">GST!#REF!</definedName>
    <definedName name="OLE_LINK546" localSheetId="3">GZG!#REF!</definedName>
    <definedName name="OLE_LINK546" localSheetId="9">ZOB!#REF!</definedName>
    <definedName name="OLE_LINK546" localSheetId="8">ZPG!#REF!</definedName>
    <definedName name="OLE_LINK546" localSheetId="7">ZSD!#REF!</definedName>
    <definedName name="OLE_LINK563" localSheetId="2">DSR!#REF!</definedName>
    <definedName name="OLE_LINK563" localSheetId="6">GOS!#REF!</definedName>
    <definedName name="OLE_LINK563" localSheetId="5">GRI!#REF!</definedName>
    <definedName name="OLE_LINK563" localSheetId="4">GST!#REF!</definedName>
    <definedName name="OLE_LINK563" localSheetId="3">GZG!#REF!</definedName>
    <definedName name="OLE_LINK563" localSheetId="9">ZOB!#REF!</definedName>
    <definedName name="OLE_LINK563" localSheetId="8">ZPG!#REF!</definedName>
    <definedName name="OLE_LINK563" localSheetId="7">ZSD!#REF!</definedName>
    <definedName name="OLE_LINK569" localSheetId="2">DSR!$E$146</definedName>
    <definedName name="OLE_LINK569" localSheetId="6">GOS!#REF!</definedName>
    <definedName name="OLE_LINK569" localSheetId="5">GRI!#REF!</definedName>
    <definedName name="OLE_LINK569" localSheetId="4">GST!#REF!</definedName>
    <definedName name="OLE_LINK569" localSheetId="3">GZG!#REF!</definedName>
    <definedName name="OLE_LINK569" localSheetId="9">ZOB!#REF!</definedName>
    <definedName name="OLE_LINK569" localSheetId="8">ZPG!#REF!</definedName>
    <definedName name="OLE_LINK569" localSheetId="7">ZSD!#REF!</definedName>
    <definedName name="OLE_LINK570" localSheetId="2">DSR!#REF!</definedName>
    <definedName name="OLE_LINK570" localSheetId="6">GOS!#REF!</definedName>
    <definedName name="OLE_LINK570" localSheetId="5">GRI!#REF!</definedName>
    <definedName name="OLE_LINK570" localSheetId="4">GST!#REF!</definedName>
    <definedName name="OLE_LINK570" localSheetId="3">GZG!#REF!</definedName>
    <definedName name="OLE_LINK570" localSheetId="9">ZOB!#REF!</definedName>
    <definedName name="OLE_LINK570" localSheetId="8">ZPG!#REF!</definedName>
    <definedName name="OLE_LINK570" localSheetId="7">ZSD!#REF!</definedName>
    <definedName name="OLE_LINK573" localSheetId="2">DSR!#REF!</definedName>
    <definedName name="OLE_LINK573" localSheetId="6">GOS!#REF!</definedName>
    <definedName name="OLE_LINK573" localSheetId="5">GRI!#REF!</definedName>
    <definedName name="OLE_LINK573" localSheetId="4">GST!#REF!</definedName>
    <definedName name="OLE_LINK573" localSheetId="3">GZG!#REF!</definedName>
    <definedName name="OLE_LINK573" localSheetId="9">ZOB!#REF!</definedName>
    <definedName name="OLE_LINK573" localSheetId="8">ZPG!#REF!</definedName>
    <definedName name="OLE_LINK573" localSheetId="7">ZSD!#REF!</definedName>
    <definedName name="OLE_LINK576" localSheetId="2">DSR!$C$149</definedName>
    <definedName name="OLE_LINK576" localSheetId="6">GOS!#REF!</definedName>
    <definedName name="OLE_LINK576" localSheetId="5">GRI!#REF!</definedName>
    <definedName name="OLE_LINK576" localSheetId="4">GST!#REF!</definedName>
    <definedName name="OLE_LINK576" localSheetId="3">GZG!#REF!</definedName>
    <definedName name="OLE_LINK576" localSheetId="9">ZOB!#REF!</definedName>
    <definedName name="OLE_LINK576" localSheetId="8">ZPG!#REF!</definedName>
    <definedName name="OLE_LINK576" localSheetId="7">ZSD!#REF!</definedName>
    <definedName name="OLE_LINK580" localSheetId="2">DSR!#REF!</definedName>
    <definedName name="OLE_LINK580" localSheetId="6">GOS!#REF!</definedName>
    <definedName name="OLE_LINK580" localSheetId="5">GRI!#REF!</definedName>
    <definedName name="OLE_LINK580" localSheetId="4">GST!#REF!</definedName>
    <definedName name="OLE_LINK580" localSheetId="3">GZG!#REF!</definedName>
    <definedName name="OLE_LINK580" localSheetId="9">ZOB!#REF!</definedName>
    <definedName name="OLE_LINK580" localSheetId="8">ZPG!#REF!</definedName>
    <definedName name="OLE_LINK580" localSheetId="7">ZSD!#REF!</definedName>
    <definedName name="OLE_LINK582" localSheetId="2">DSR!$C$152</definedName>
    <definedName name="OLE_LINK582" localSheetId="6">GOS!#REF!</definedName>
    <definedName name="OLE_LINK582" localSheetId="5">GRI!#REF!</definedName>
    <definedName name="OLE_LINK582" localSheetId="4">GST!#REF!</definedName>
    <definedName name="OLE_LINK582" localSheetId="3">GZG!#REF!</definedName>
    <definedName name="OLE_LINK582" localSheetId="9">ZOB!#REF!</definedName>
    <definedName name="OLE_LINK582" localSheetId="8">ZPG!#REF!</definedName>
    <definedName name="OLE_LINK582" localSheetId="7">ZSD!#REF!</definedName>
    <definedName name="OLE_LINK586" localSheetId="2">DSR!#REF!</definedName>
    <definedName name="OLE_LINK586" localSheetId="6">GOS!#REF!</definedName>
    <definedName name="OLE_LINK586" localSheetId="5">GRI!#REF!</definedName>
    <definedName name="OLE_LINK586" localSheetId="4">GST!#REF!</definedName>
    <definedName name="OLE_LINK586" localSheetId="3">GZG!#REF!</definedName>
    <definedName name="OLE_LINK586" localSheetId="9">ZOB!#REF!</definedName>
    <definedName name="OLE_LINK586" localSheetId="8">ZPG!#REF!</definedName>
    <definedName name="OLE_LINK586" localSheetId="7">ZSD!#REF!</definedName>
    <definedName name="OLE_LINK589" localSheetId="2">DSR!#REF!</definedName>
    <definedName name="OLE_LINK589" localSheetId="6">GOS!#REF!</definedName>
    <definedName name="OLE_LINK589" localSheetId="5">GRI!#REF!</definedName>
    <definedName name="OLE_LINK589" localSheetId="4">GST!#REF!</definedName>
    <definedName name="OLE_LINK589" localSheetId="3">GZG!#REF!</definedName>
    <definedName name="OLE_LINK589" localSheetId="9">ZOB!#REF!</definedName>
    <definedName name="OLE_LINK589" localSheetId="8">ZPG!#REF!</definedName>
    <definedName name="OLE_LINK589" localSheetId="7">ZSD!#REF!</definedName>
    <definedName name="OLE_LINK596" localSheetId="2">DSR!#REF!</definedName>
    <definedName name="OLE_LINK596" localSheetId="6">GOS!#REF!</definedName>
    <definedName name="OLE_LINK596" localSheetId="5">GRI!#REF!</definedName>
    <definedName name="OLE_LINK596" localSheetId="4">GST!#REF!</definedName>
    <definedName name="OLE_LINK596" localSheetId="3">GZG!#REF!</definedName>
    <definedName name="OLE_LINK596" localSheetId="9">ZOB!#REF!</definedName>
    <definedName name="OLE_LINK596" localSheetId="8">ZPG!#REF!</definedName>
    <definedName name="OLE_LINK596" localSheetId="7">ZSD!#REF!</definedName>
    <definedName name="OLE_LINK601" localSheetId="2">DSR!#REF!</definedName>
    <definedName name="OLE_LINK601" localSheetId="6">GOS!#REF!</definedName>
    <definedName name="OLE_LINK601" localSheetId="5">GRI!#REF!</definedName>
    <definedName name="OLE_LINK601" localSheetId="4">GST!#REF!</definedName>
    <definedName name="OLE_LINK601" localSheetId="3">GZG!#REF!</definedName>
    <definedName name="OLE_LINK601" localSheetId="9">ZOB!#REF!</definedName>
    <definedName name="OLE_LINK601" localSheetId="8">ZPG!#REF!</definedName>
    <definedName name="OLE_LINK601" localSheetId="7">ZSD!#REF!</definedName>
    <definedName name="OLE_LINK623" localSheetId="2">DSR!#REF!</definedName>
    <definedName name="OLE_LINK623" localSheetId="6">GOS!#REF!</definedName>
    <definedName name="OLE_LINK623" localSheetId="5">GRI!#REF!</definedName>
    <definedName name="OLE_LINK623" localSheetId="4">GST!#REF!</definedName>
    <definedName name="OLE_LINK623" localSheetId="3">GZG!#REF!</definedName>
    <definedName name="OLE_LINK623" localSheetId="9">ZOB!#REF!</definedName>
    <definedName name="OLE_LINK623" localSheetId="8">ZPG!#REF!</definedName>
    <definedName name="OLE_LINK623" localSheetId="7">ZSD!#REF!</definedName>
    <definedName name="OLE_LINK625" localSheetId="2">DSR!$C$159</definedName>
    <definedName name="OLE_LINK625" localSheetId="6">GOS!#REF!</definedName>
    <definedName name="OLE_LINK625" localSheetId="5">GRI!#REF!</definedName>
    <definedName name="OLE_LINK625" localSheetId="4">GST!#REF!</definedName>
    <definedName name="OLE_LINK625" localSheetId="3">GZG!#REF!</definedName>
    <definedName name="OLE_LINK625" localSheetId="9">ZOB!#REF!</definedName>
    <definedName name="OLE_LINK625" localSheetId="8">ZPG!#REF!</definedName>
    <definedName name="OLE_LINK625" localSheetId="7">ZSD!#REF!</definedName>
    <definedName name="OLE_LINK626" localSheetId="2">DSR!$E$158</definedName>
    <definedName name="OLE_LINK626" localSheetId="6">GOS!#REF!</definedName>
    <definedName name="OLE_LINK626" localSheetId="5">GRI!#REF!</definedName>
    <definedName name="OLE_LINK626" localSheetId="4">GST!#REF!</definedName>
    <definedName name="OLE_LINK626" localSheetId="3">GZG!#REF!</definedName>
    <definedName name="OLE_LINK626" localSheetId="9">ZOB!#REF!</definedName>
    <definedName name="OLE_LINK626" localSheetId="8">ZPG!#REF!</definedName>
    <definedName name="OLE_LINK626" localSheetId="7">ZSD!#REF!</definedName>
    <definedName name="OLE_LINK629" localSheetId="2">DSR!$E$157</definedName>
    <definedName name="OLE_LINK629" localSheetId="6">GOS!#REF!</definedName>
    <definedName name="OLE_LINK629" localSheetId="5">GRI!#REF!</definedName>
    <definedName name="OLE_LINK629" localSheetId="4">GST!#REF!</definedName>
    <definedName name="OLE_LINK629" localSheetId="3">GZG!#REF!</definedName>
    <definedName name="OLE_LINK629" localSheetId="9">ZOB!#REF!</definedName>
    <definedName name="OLE_LINK629" localSheetId="8">ZPG!#REF!</definedName>
    <definedName name="OLE_LINK629" localSheetId="7">ZSD!#REF!</definedName>
    <definedName name="OLE_LINK631" localSheetId="2">DSR!$C$160</definedName>
    <definedName name="OLE_LINK631" localSheetId="6">GOS!#REF!</definedName>
    <definedName name="OLE_LINK631" localSheetId="5">GRI!#REF!</definedName>
    <definedName name="OLE_LINK631" localSheetId="4">GST!#REF!</definedName>
    <definedName name="OLE_LINK631" localSheetId="3">GZG!#REF!</definedName>
    <definedName name="OLE_LINK631" localSheetId="9">ZOB!#REF!</definedName>
    <definedName name="OLE_LINK631" localSheetId="8">ZPG!#REF!</definedName>
    <definedName name="OLE_LINK631" localSheetId="7">ZSD!#REF!</definedName>
    <definedName name="OLE_LINK633" localSheetId="2">DSR!#REF!</definedName>
    <definedName name="OLE_LINK633" localSheetId="6">GOS!#REF!</definedName>
    <definedName name="OLE_LINK633" localSheetId="5">GRI!#REF!</definedName>
    <definedName name="OLE_LINK633" localSheetId="4">GST!#REF!</definedName>
    <definedName name="OLE_LINK633" localSheetId="3">GZG!#REF!</definedName>
    <definedName name="OLE_LINK633" localSheetId="9">ZOB!#REF!</definedName>
    <definedName name="OLE_LINK633" localSheetId="8">ZPG!#REF!</definedName>
    <definedName name="OLE_LINK633" localSheetId="7">ZSD!#REF!</definedName>
    <definedName name="OLE_LINK639" localSheetId="2">DSR!#REF!</definedName>
    <definedName name="OLE_LINK639" localSheetId="6">GOS!#REF!</definedName>
    <definedName name="OLE_LINK639" localSheetId="5">GRI!#REF!</definedName>
    <definedName name="OLE_LINK639" localSheetId="4">GST!#REF!</definedName>
    <definedName name="OLE_LINK639" localSheetId="3">GZG!#REF!</definedName>
    <definedName name="OLE_LINK639" localSheetId="9">ZOB!#REF!</definedName>
    <definedName name="OLE_LINK639" localSheetId="8">ZPG!#REF!</definedName>
    <definedName name="OLE_LINK639" localSheetId="7">ZSD!#REF!</definedName>
    <definedName name="OLE_LINK640" localSheetId="2">DSR!$E$118</definedName>
    <definedName name="OLE_LINK640" localSheetId="6">GOS!#REF!</definedName>
    <definedName name="OLE_LINK640" localSheetId="5">GRI!#REF!</definedName>
    <definedName name="OLE_LINK640" localSheetId="4">GST!#REF!</definedName>
    <definedName name="OLE_LINK640" localSheetId="3">GZG!#REF!</definedName>
    <definedName name="OLE_LINK640" localSheetId="9">ZOB!#REF!</definedName>
    <definedName name="OLE_LINK640" localSheetId="8">ZPG!#REF!</definedName>
    <definedName name="OLE_LINK640" localSheetId="7">ZSD!#REF!</definedName>
    <definedName name="OLE_LINK643" localSheetId="2">DSR!$E$160</definedName>
    <definedName name="OLE_LINK643" localSheetId="6">GOS!#REF!</definedName>
    <definedName name="OLE_LINK643" localSheetId="5">GRI!#REF!</definedName>
    <definedName name="OLE_LINK643" localSheetId="4">GST!#REF!</definedName>
    <definedName name="OLE_LINK643" localSheetId="3">GZG!#REF!</definedName>
    <definedName name="OLE_LINK643" localSheetId="9">ZOB!#REF!</definedName>
    <definedName name="OLE_LINK643" localSheetId="8">ZPG!#REF!</definedName>
    <definedName name="OLE_LINK643" localSheetId="7">ZSD!#REF!</definedName>
    <definedName name="OLE_LINK647" localSheetId="2">DSR!#REF!</definedName>
    <definedName name="OLE_LINK647" localSheetId="6">GOS!#REF!</definedName>
    <definedName name="OLE_LINK647" localSheetId="5">GRI!#REF!</definedName>
    <definedName name="OLE_LINK647" localSheetId="4">GST!#REF!</definedName>
    <definedName name="OLE_LINK647" localSheetId="3">GZG!#REF!</definedName>
    <definedName name="OLE_LINK647" localSheetId="9">ZOB!#REF!</definedName>
    <definedName name="OLE_LINK647" localSheetId="8">ZPG!#REF!</definedName>
    <definedName name="OLE_LINK647" localSheetId="7">ZSD!#REF!</definedName>
    <definedName name="OLE_LINK652" localSheetId="2">DSR!#REF!</definedName>
    <definedName name="OLE_LINK652" localSheetId="6">GOS!#REF!</definedName>
    <definedName name="OLE_LINK652" localSheetId="5">GRI!#REF!</definedName>
    <definedName name="OLE_LINK652" localSheetId="4">GST!#REF!</definedName>
    <definedName name="OLE_LINK652" localSheetId="3">GZG!#REF!</definedName>
    <definedName name="OLE_LINK652" localSheetId="9">ZOB!#REF!</definedName>
    <definedName name="OLE_LINK652" localSheetId="8">ZPG!#REF!</definedName>
    <definedName name="OLE_LINK652" localSheetId="7">ZSD!#REF!</definedName>
    <definedName name="OLE_LINK660" localSheetId="2">DSR!#REF!</definedName>
    <definedName name="OLE_LINK660" localSheetId="6">GOS!#REF!</definedName>
    <definedName name="OLE_LINK660" localSheetId="5">GRI!#REF!</definedName>
    <definedName name="OLE_LINK660" localSheetId="4">GST!#REF!</definedName>
    <definedName name="OLE_LINK660" localSheetId="3">GZG!#REF!</definedName>
    <definedName name="OLE_LINK660" localSheetId="9">ZOB!#REF!</definedName>
    <definedName name="OLE_LINK660" localSheetId="8">ZPG!#REF!</definedName>
    <definedName name="OLE_LINK660" localSheetId="7">ZSD!#REF!</definedName>
    <definedName name="OLE_LINK664" localSheetId="2">DSR!$C$164</definedName>
    <definedName name="OLE_LINK664" localSheetId="6">GOS!#REF!</definedName>
    <definedName name="OLE_LINK664" localSheetId="5">GRI!#REF!</definedName>
    <definedName name="OLE_LINK664" localSheetId="4">GST!#REF!</definedName>
    <definedName name="OLE_LINK664" localSheetId="3">GZG!#REF!</definedName>
    <definedName name="OLE_LINK664" localSheetId="9">ZOB!#REF!</definedName>
    <definedName name="OLE_LINK664" localSheetId="8">ZPG!#REF!</definedName>
    <definedName name="OLE_LINK664" localSheetId="7">ZSD!#REF!</definedName>
    <definedName name="OLE_LINK69" localSheetId="2">DSR!#REF!</definedName>
    <definedName name="OLE_LINK69" localSheetId="6">GOS!#REF!</definedName>
    <definedName name="OLE_LINK69" localSheetId="5">GRI!#REF!</definedName>
    <definedName name="OLE_LINK69" localSheetId="4">GST!#REF!</definedName>
    <definedName name="OLE_LINK69" localSheetId="3">GZG!#REF!</definedName>
    <definedName name="OLE_LINK69" localSheetId="9">ZOB!#REF!</definedName>
    <definedName name="OLE_LINK69" localSheetId="8">ZPG!#REF!</definedName>
    <definedName name="OLE_LINK69" localSheetId="7">ZSD!#REF!</definedName>
    <definedName name="OLE_LINK691" localSheetId="2">DSR!#REF!</definedName>
    <definedName name="OLE_LINK691" localSheetId="6">GOS!#REF!</definedName>
    <definedName name="OLE_LINK691" localSheetId="5">GRI!#REF!</definedName>
    <definedName name="OLE_LINK691" localSheetId="4">GST!#REF!</definedName>
    <definedName name="OLE_LINK691" localSheetId="3">GZG!#REF!</definedName>
    <definedName name="OLE_LINK691" localSheetId="9">ZOB!#REF!</definedName>
    <definedName name="OLE_LINK691" localSheetId="8">ZPG!#REF!</definedName>
    <definedName name="OLE_LINK691" localSheetId="7">ZSD!#REF!</definedName>
    <definedName name="OLE_LINK717" localSheetId="2">DSR!#REF!</definedName>
    <definedName name="OLE_LINK717" localSheetId="6">GOS!#REF!</definedName>
    <definedName name="OLE_LINK717" localSheetId="5">GRI!#REF!</definedName>
    <definedName name="OLE_LINK717" localSheetId="4">GST!#REF!</definedName>
    <definedName name="OLE_LINK717" localSheetId="3">GZG!#REF!</definedName>
    <definedName name="OLE_LINK717" localSheetId="9">ZOB!#REF!</definedName>
    <definedName name="OLE_LINK717" localSheetId="8">ZPG!#REF!</definedName>
    <definedName name="OLE_LINK717" localSheetId="7">ZSD!#REF!</definedName>
    <definedName name="OLE_LINK739" localSheetId="2">DSR!#REF!</definedName>
    <definedName name="OLE_LINK739" localSheetId="6">GOS!#REF!</definedName>
    <definedName name="OLE_LINK739" localSheetId="5">GRI!#REF!</definedName>
    <definedName name="OLE_LINK739" localSheetId="4">GST!#REF!</definedName>
    <definedName name="OLE_LINK739" localSheetId="3">GZG!#REF!</definedName>
    <definedName name="OLE_LINK739" localSheetId="9">ZOB!#REF!</definedName>
    <definedName name="OLE_LINK739" localSheetId="8">ZPG!#REF!</definedName>
    <definedName name="OLE_LINK739" localSheetId="7">ZSD!#REF!</definedName>
    <definedName name="OLE_LINK742" localSheetId="2">DSR!#REF!</definedName>
    <definedName name="OLE_LINK742" localSheetId="6">GOS!#REF!</definedName>
    <definedName name="OLE_LINK742" localSheetId="5">GRI!#REF!</definedName>
    <definedName name="OLE_LINK742" localSheetId="4">GST!#REF!</definedName>
    <definedName name="OLE_LINK742" localSheetId="3">GZG!#REF!</definedName>
    <definedName name="OLE_LINK742" localSheetId="9">ZOB!#REF!</definedName>
    <definedName name="OLE_LINK742" localSheetId="8">ZPG!#REF!</definedName>
    <definedName name="OLE_LINK742" localSheetId="7">ZSD!#REF!</definedName>
    <definedName name="OLE_LINK752" localSheetId="2">DSR!#REF!</definedName>
    <definedName name="OLE_LINK752" localSheetId="6">GOS!#REF!</definedName>
    <definedName name="OLE_LINK752" localSheetId="5">GRI!#REF!</definedName>
    <definedName name="OLE_LINK752" localSheetId="4">GST!#REF!</definedName>
    <definedName name="OLE_LINK752" localSheetId="3">GZG!#REF!</definedName>
    <definedName name="OLE_LINK752" localSheetId="9">ZOB!#REF!</definedName>
    <definedName name="OLE_LINK752" localSheetId="8">ZPG!#REF!</definedName>
    <definedName name="OLE_LINK752" localSheetId="7">ZSD!#REF!</definedName>
    <definedName name="OLE_LINK823" localSheetId="2">DSR!$E$156</definedName>
    <definedName name="OLE_LINK823" localSheetId="6">GOS!#REF!</definedName>
    <definedName name="OLE_LINK823" localSheetId="5">GRI!#REF!</definedName>
    <definedName name="OLE_LINK823" localSheetId="4">GST!#REF!</definedName>
    <definedName name="OLE_LINK823" localSheetId="3">GZG!#REF!</definedName>
    <definedName name="OLE_LINK823" localSheetId="9">ZOB!#REF!</definedName>
    <definedName name="OLE_LINK823" localSheetId="8">ZPG!#REF!</definedName>
    <definedName name="OLE_LINK823" localSheetId="7">ZSD!#REF!</definedName>
    <definedName name="OLE_LINK825" localSheetId="2">DSR!#REF!</definedName>
    <definedName name="OLE_LINK825" localSheetId="6">GOS!#REF!</definedName>
    <definedName name="OLE_LINK825" localSheetId="5">GRI!#REF!</definedName>
    <definedName name="OLE_LINK825" localSheetId="4">GST!#REF!</definedName>
    <definedName name="OLE_LINK825" localSheetId="3">GZG!#REF!</definedName>
    <definedName name="OLE_LINK825" localSheetId="9">ZOB!#REF!</definedName>
    <definedName name="OLE_LINK825" localSheetId="8">ZPG!#REF!</definedName>
    <definedName name="OLE_LINK825" localSheetId="7">ZSD!#REF!</definedName>
    <definedName name="OLE_LINK832" localSheetId="2">DSR!#REF!</definedName>
    <definedName name="OLE_LINK832" localSheetId="6">GOS!#REF!</definedName>
    <definedName name="OLE_LINK832" localSheetId="5">GRI!#REF!</definedName>
    <definedName name="OLE_LINK832" localSheetId="4">GST!$E$53</definedName>
    <definedName name="OLE_LINK832" localSheetId="3">GZG!#REF!</definedName>
    <definedName name="OLE_LINK832" localSheetId="9">ZOB!#REF!</definedName>
    <definedName name="OLE_LINK832" localSheetId="8">ZPG!#REF!</definedName>
    <definedName name="OLE_LINK832" localSheetId="7">ZSD!#REF!</definedName>
    <definedName name="OLE_LINK847" localSheetId="2">DSR!$E$213</definedName>
    <definedName name="OLE_LINK847" localSheetId="6">GOS!#REF!</definedName>
    <definedName name="OLE_LINK847" localSheetId="5">GRI!#REF!</definedName>
    <definedName name="OLE_LINK847" localSheetId="4">GST!#REF!</definedName>
    <definedName name="OLE_LINK847" localSheetId="3">GZG!#REF!</definedName>
    <definedName name="OLE_LINK847" localSheetId="9">ZOB!#REF!</definedName>
    <definedName name="OLE_LINK847" localSheetId="8">ZPG!#REF!</definedName>
    <definedName name="OLE_LINK847" localSheetId="7">ZSD!#REF!</definedName>
    <definedName name="OLE_LINK849" localSheetId="2">DSR!$E$208</definedName>
    <definedName name="OLE_LINK849" localSheetId="6">GOS!#REF!</definedName>
    <definedName name="OLE_LINK849" localSheetId="5">GRI!#REF!</definedName>
    <definedName name="OLE_LINK849" localSheetId="4">GST!#REF!</definedName>
    <definedName name="OLE_LINK849" localSheetId="3">GZG!#REF!</definedName>
    <definedName name="OLE_LINK849" localSheetId="9">ZOB!#REF!</definedName>
    <definedName name="OLE_LINK849" localSheetId="8">ZPG!#REF!</definedName>
    <definedName name="OLE_LINK849" localSheetId="7">ZSD!#REF!</definedName>
    <definedName name="OLE_LINK852" localSheetId="2">DSR!#REF!</definedName>
    <definedName name="OLE_LINK852" localSheetId="6">GOS!#REF!</definedName>
    <definedName name="OLE_LINK852" localSheetId="5">GRI!#REF!</definedName>
    <definedName name="OLE_LINK852" localSheetId="4">GST!#REF!</definedName>
    <definedName name="OLE_LINK852" localSheetId="3">GZG!#REF!</definedName>
    <definedName name="OLE_LINK852" localSheetId="9">ZOB!#REF!</definedName>
    <definedName name="OLE_LINK852" localSheetId="8">ZPG!#REF!</definedName>
    <definedName name="OLE_LINK852" localSheetId="7">ZSD!#REF!</definedName>
    <definedName name="OLE_LINK855" localSheetId="2">DSR!$E$124</definedName>
    <definedName name="OLE_LINK855" localSheetId="6">GOS!#REF!</definedName>
    <definedName name="OLE_LINK855" localSheetId="5">GRI!#REF!</definedName>
    <definedName name="OLE_LINK855" localSheetId="4">GST!#REF!</definedName>
    <definedName name="OLE_LINK855" localSheetId="3">GZG!#REF!</definedName>
    <definedName name="OLE_LINK855" localSheetId="9">ZOB!#REF!</definedName>
    <definedName name="OLE_LINK855" localSheetId="8">ZPG!#REF!</definedName>
    <definedName name="OLE_LINK855" localSheetId="7">ZSD!#REF!</definedName>
    <definedName name="OLE_LINK866" localSheetId="2">DSR!$E$165</definedName>
    <definedName name="OLE_LINK866" localSheetId="6">GOS!#REF!</definedName>
    <definedName name="OLE_LINK866" localSheetId="5">GRI!#REF!</definedName>
    <definedName name="OLE_LINK866" localSheetId="4">GST!#REF!</definedName>
    <definedName name="OLE_LINK866" localSheetId="3">GZG!#REF!</definedName>
    <definedName name="OLE_LINK866" localSheetId="9">ZOB!#REF!</definedName>
    <definedName name="OLE_LINK866" localSheetId="8">ZPG!#REF!</definedName>
    <definedName name="OLE_LINK866" localSheetId="7">ZSD!#REF!</definedName>
    <definedName name="periodicnost" localSheetId="6">#REF!</definedName>
    <definedName name="periodicnost" localSheetId="5">#REF!</definedName>
    <definedName name="periodicnost" localSheetId="4">#REF!</definedName>
    <definedName name="periodicnost" localSheetId="3">#REF!</definedName>
    <definedName name="periodicnost" localSheetId="9">#REF!</definedName>
    <definedName name="periodicnost" localSheetId="8">#REF!</definedName>
    <definedName name="periodicnost" localSheetId="7">#REF!</definedName>
    <definedName name="periodicnost">#REF!</definedName>
  </definedNames>
  <calcPr calcId="191028"/>
  <customWorkbookViews>
    <customWorkbookView name="pezer - Personal View" guid="{D16302B5-0768-44A9-99C2-2B2765787124}" mergeInterval="0" personalView="1" maximized="1" xWindow="-8" yWindow="-8" windowWidth="1936" windowHeight="1056" activeSheetId="1"/>
  </customWorkbookViews>
  <pivotCaches>
    <pivotCache cacheId="1783" r:id="rId1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54" i="7" l="1"/>
  <c r="AO54" i="7"/>
  <c r="AQ54" i="7" s="1"/>
  <c r="AP56" i="3" l="1"/>
  <c r="AO56" i="3"/>
  <c r="AQ56" i="3" s="1"/>
  <c r="AP55" i="3"/>
  <c r="AO55" i="3"/>
  <c r="AQ55" i="3" l="1"/>
  <c r="AO37" i="2"/>
  <c r="AP37" i="2"/>
  <c r="AQ37" i="2" l="1"/>
  <c r="E460" i="13"/>
  <c r="E452" i="13"/>
  <c r="P514" i="13" l="1"/>
  <c r="O514" i="13"/>
  <c r="N514" i="13"/>
  <c r="M514" i="13"/>
  <c r="L514" i="13"/>
  <c r="K514" i="13"/>
  <c r="J514" i="13"/>
  <c r="I514" i="13"/>
  <c r="H514" i="13"/>
  <c r="G514" i="13"/>
  <c r="F514" i="13"/>
  <c r="E514" i="13"/>
  <c r="P450" i="13"/>
  <c r="O450" i="13"/>
  <c r="N450" i="13"/>
  <c r="M450" i="13"/>
  <c r="L450" i="13"/>
  <c r="K450" i="13"/>
  <c r="J450" i="13"/>
  <c r="I450" i="13"/>
  <c r="H450" i="13"/>
  <c r="G450" i="13"/>
  <c r="F450" i="13"/>
  <c r="E450" i="13"/>
  <c r="P321" i="13"/>
  <c r="O321" i="13"/>
  <c r="N321" i="13"/>
  <c r="M321" i="13"/>
  <c r="L321" i="13"/>
  <c r="K321" i="13"/>
  <c r="J321" i="13"/>
  <c r="I321" i="13"/>
  <c r="H321" i="13"/>
  <c r="G321" i="13"/>
  <c r="F321" i="13"/>
  <c r="E321" i="13"/>
  <c r="P493" i="13"/>
  <c r="O493" i="13"/>
  <c r="N493" i="13"/>
  <c r="M493" i="13"/>
  <c r="L493" i="13"/>
  <c r="K493" i="13"/>
  <c r="J493" i="13"/>
  <c r="I493" i="13"/>
  <c r="H493" i="13"/>
  <c r="G493" i="13"/>
  <c r="F493" i="13"/>
  <c r="E493" i="13"/>
  <c r="P451" i="13"/>
  <c r="O451" i="13"/>
  <c r="N451" i="13"/>
  <c r="M451" i="13"/>
  <c r="L451" i="13"/>
  <c r="K451" i="13"/>
  <c r="J451" i="13"/>
  <c r="I451" i="13"/>
  <c r="H451" i="13"/>
  <c r="G451" i="13"/>
  <c r="F451" i="13"/>
  <c r="E451" i="13"/>
  <c r="P516" i="13"/>
  <c r="O516" i="13"/>
  <c r="N516" i="13"/>
  <c r="M516" i="13"/>
  <c r="L516" i="13"/>
  <c r="K516" i="13"/>
  <c r="J516" i="13"/>
  <c r="I516" i="13"/>
  <c r="H516" i="13"/>
  <c r="G516" i="13"/>
  <c r="F516" i="13"/>
  <c r="E516" i="13"/>
  <c r="P452" i="13"/>
  <c r="O452" i="13"/>
  <c r="N452" i="13"/>
  <c r="M452" i="13"/>
  <c r="L452" i="13"/>
  <c r="K452" i="13"/>
  <c r="J452" i="13"/>
  <c r="I452" i="13"/>
  <c r="H452" i="13"/>
  <c r="G452" i="13"/>
  <c r="F452" i="13"/>
  <c r="P515" i="13"/>
  <c r="O515" i="13"/>
  <c r="N515" i="13"/>
  <c r="M515" i="13"/>
  <c r="L515" i="13"/>
  <c r="K515" i="13"/>
  <c r="J515" i="13"/>
  <c r="I515" i="13"/>
  <c r="H515" i="13"/>
  <c r="G515" i="13"/>
  <c r="F515" i="13"/>
  <c r="E515" i="13"/>
  <c r="P673" i="13"/>
  <c r="O673" i="13"/>
  <c r="N673" i="13"/>
  <c r="M673" i="13"/>
  <c r="L673" i="13"/>
  <c r="K673" i="13"/>
  <c r="J673" i="13"/>
  <c r="I673" i="13"/>
  <c r="H673" i="13"/>
  <c r="G673" i="13"/>
  <c r="F673" i="13"/>
  <c r="E673" i="13"/>
  <c r="P636" i="13"/>
  <c r="O636" i="13"/>
  <c r="N636" i="13"/>
  <c r="M636" i="13"/>
  <c r="L636" i="13"/>
  <c r="K636" i="13"/>
  <c r="J636" i="13"/>
  <c r="I636" i="13"/>
  <c r="H636" i="13"/>
  <c r="G636" i="13"/>
  <c r="F636" i="13"/>
  <c r="E636" i="13"/>
  <c r="P635" i="13"/>
  <c r="O635" i="13"/>
  <c r="N635" i="13"/>
  <c r="M635" i="13"/>
  <c r="L635" i="13"/>
  <c r="K635" i="13"/>
  <c r="J635" i="13"/>
  <c r="I635" i="13"/>
  <c r="H635" i="13"/>
  <c r="G635" i="13"/>
  <c r="F635" i="13"/>
  <c r="E635" i="13"/>
  <c r="P634" i="13"/>
  <c r="O634" i="13"/>
  <c r="N634" i="13"/>
  <c r="M634" i="13"/>
  <c r="L634" i="13"/>
  <c r="K634" i="13"/>
  <c r="J634" i="13"/>
  <c r="I634" i="13"/>
  <c r="H634" i="13"/>
  <c r="G634" i="13"/>
  <c r="F634" i="13"/>
  <c r="E634" i="13"/>
  <c r="P633" i="13"/>
  <c r="O633" i="13"/>
  <c r="N633" i="13"/>
  <c r="M633" i="13"/>
  <c r="L633" i="13"/>
  <c r="K633" i="13"/>
  <c r="J633" i="13"/>
  <c r="I633" i="13"/>
  <c r="H633" i="13"/>
  <c r="G633" i="13"/>
  <c r="F633" i="13"/>
  <c r="E633" i="13"/>
  <c r="P632" i="13"/>
  <c r="O632" i="13"/>
  <c r="N632" i="13"/>
  <c r="M632" i="13"/>
  <c r="L632" i="13"/>
  <c r="K632" i="13"/>
  <c r="J632" i="13"/>
  <c r="I632" i="13"/>
  <c r="H632" i="13"/>
  <c r="G632" i="13"/>
  <c r="F632" i="13"/>
  <c r="E632" i="13"/>
  <c r="P631" i="13"/>
  <c r="O631" i="13"/>
  <c r="N631" i="13"/>
  <c r="M631" i="13"/>
  <c r="L631" i="13"/>
  <c r="K631" i="13"/>
  <c r="J631" i="13"/>
  <c r="I631" i="13"/>
  <c r="H631" i="13"/>
  <c r="G631" i="13"/>
  <c r="F631" i="13"/>
  <c r="E631" i="13"/>
  <c r="P630" i="13"/>
  <c r="O630" i="13"/>
  <c r="N630" i="13"/>
  <c r="M630" i="13"/>
  <c r="L630" i="13"/>
  <c r="K630" i="13"/>
  <c r="J630" i="13"/>
  <c r="I630" i="13"/>
  <c r="H630" i="13"/>
  <c r="G630" i="13"/>
  <c r="F630" i="13"/>
  <c r="E630" i="13"/>
  <c r="P629" i="13"/>
  <c r="O629" i="13"/>
  <c r="N629" i="13"/>
  <c r="M629" i="13"/>
  <c r="L629" i="13"/>
  <c r="K629" i="13"/>
  <c r="J629" i="13"/>
  <c r="I629" i="13"/>
  <c r="H629" i="13"/>
  <c r="G629" i="13"/>
  <c r="F629" i="13"/>
  <c r="E629" i="13"/>
  <c r="P628" i="13"/>
  <c r="O628" i="13"/>
  <c r="N628" i="13"/>
  <c r="M628" i="13"/>
  <c r="L628" i="13"/>
  <c r="K628" i="13"/>
  <c r="J628" i="13"/>
  <c r="I628" i="13"/>
  <c r="H628" i="13"/>
  <c r="G628" i="13"/>
  <c r="F628" i="13"/>
  <c r="E628" i="13"/>
  <c r="P627" i="13"/>
  <c r="O627" i="13"/>
  <c r="N627" i="13"/>
  <c r="M627" i="13"/>
  <c r="L627" i="13"/>
  <c r="K627" i="13"/>
  <c r="J627" i="13"/>
  <c r="I627" i="13"/>
  <c r="H627" i="13"/>
  <c r="G627" i="13"/>
  <c r="F627" i="13"/>
  <c r="E627" i="13"/>
  <c r="P519" i="13"/>
  <c r="O519" i="13"/>
  <c r="N519" i="13"/>
  <c r="M519" i="13"/>
  <c r="L519" i="13"/>
  <c r="K519" i="13"/>
  <c r="J519" i="13"/>
  <c r="I519" i="13"/>
  <c r="H519" i="13"/>
  <c r="G519" i="13"/>
  <c r="F519" i="13"/>
  <c r="E519" i="13"/>
  <c r="P518" i="13"/>
  <c r="O518" i="13"/>
  <c r="N518" i="13"/>
  <c r="M518" i="13"/>
  <c r="L518" i="13"/>
  <c r="K518" i="13"/>
  <c r="J518" i="13"/>
  <c r="I518" i="13"/>
  <c r="H518" i="13"/>
  <c r="G518" i="13"/>
  <c r="F518" i="13"/>
  <c r="E518" i="13"/>
  <c r="P517" i="13"/>
  <c r="O517" i="13"/>
  <c r="N517" i="13"/>
  <c r="M517" i="13"/>
  <c r="L517" i="13"/>
  <c r="K517" i="13"/>
  <c r="J517" i="13"/>
  <c r="I517" i="13"/>
  <c r="H517" i="13"/>
  <c r="G517" i="13"/>
  <c r="F517" i="13"/>
  <c r="E517" i="13"/>
  <c r="P512" i="13"/>
  <c r="O512" i="13"/>
  <c r="N512" i="13"/>
  <c r="M512" i="13"/>
  <c r="L512" i="13"/>
  <c r="K512" i="13"/>
  <c r="J512" i="13"/>
  <c r="I512" i="13"/>
  <c r="H512" i="13"/>
  <c r="G512" i="13"/>
  <c r="F512" i="13"/>
  <c r="E512" i="13"/>
  <c r="P520" i="13"/>
  <c r="O520" i="13"/>
  <c r="N520" i="13"/>
  <c r="M520" i="13"/>
  <c r="L520" i="13"/>
  <c r="K520" i="13"/>
  <c r="J520" i="13"/>
  <c r="I520" i="13"/>
  <c r="H520" i="13"/>
  <c r="G520" i="13"/>
  <c r="F520" i="13"/>
  <c r="E520" i="13"/>
  <c r="P445" i="13"/>
  <c r="O445" i="13"/>
  <c r="N445" i="13"/>
  <c r="M445" i="13"/>
  <c r="L445" i="13"/>
  <c r="K445" i="13"/>
  <c r="J445" i="13"/>
  <c r="I445" i="13"/>
  <c r="H445" i="13"/>
  <c r="G445" i="13"/>
  <c r="F445" i="13"/>
  <c r="E445" i="13"/>
  <c r="P383" i="13"/>
  <c r="O383" i="13"/>
  <c r="N383" i="13"/>
  <c r="M383" i="13"/>
  <c r="L383" i="13"/>
  <c r="K383" i="13"/>
  <c r="J383" i="13"/>
  <c r="I383" i="13"/>
  <c r="H383" i="13"/>
  <c r="G383" i="13"/>
  <c r="F383" i="13"/>
  <c r="E383" i="13"/>
  <c r="P371" i="13"/>
  <c r="O371" i="13"/>
  <c r="N371" i="13"/>
  <c r="M371" i="13"/>
  <c r="L371" i="13"/>
  <c r="K371" i="13"/>
  <c r="J371" i="13"/>
  <c r="I371" i="13"/>
  <c r="H371" i="13"/>
  <c r="G371" i="13"/>
  <c r="F371" i="13"/>
  <c r="E371" i="13"/>
  <c r="P367" i="13"/>
  <c r="O367" i="13"/>
  <c r="N367" i="13"/>
  <c r="M367" i="13"/>
  <c r="L367" i="13"/>
  <c r="K367" i="13"/>
  <c r="J367" i="13"/>
  <c r="I367" i="13"/>
  <c r="H367" i="13"/>
  <c r="G367" i="13"/>
  <c r="F367" i="13"/>
  <c r="E367" i="13"/>
  <c r="P317" i="13"/>
  <c r="O317" i="13"/>
  <c r="N317" i="13"/>
  <c r="M317" i="13"/>
  <c r="L317" i="13"/>
  <c r="K317" i="13"/>
  <c r="J317" i="13"/>
  <c r="I317" i="13"/>
  <c r="H317" i="13"/>
  <c r="G317" i="13"/>
  <c r="F317" i="13"/>
  <c r="E317" i="13"/>
  <c r="P382" i="13"/>
  <c r="O382" i="13"/>
  <c r="N382" i="13"/>
  <c r="M382" i="13"/>
  <c r="L382" i="13"/>
  <c r="K382" i="13"/>
  <c r="J382" i="13"/>
  <c r="I382" i="13"/>
  <c r="H382" i="13"/>
  <c r="G382" i="13"/>
  <c r="F382" i="13"/>
  <c r="E382" i="13"/>
  <c r="P377" i="13"/>
  <c r="O377" i="13"/>
  <c r="N377" i="13"/>
  <c r="M377" i="13"/>
  <c r="L377" i="13"/>
  <c r="K377" i="13"/>
  <c r="J377" i="13"/>
  <c r="I377" i="13"/>
  <c r="H377" i="13"/>
  <c r="G377" i="13"/>
  <c r="F377" i="13"/>
  <c r="E377" i="13"/>
  <c r="P153" i="13"/>
  <c r="O153" i="13"/>
  <c r="N153" i="13"/>
  <c r="M153" i="13"/>
  <c r="L153" i="13"/>
  <c r="K153" i="13"/>
  <c r="J153" i="13"/>
  <c r="I153" i="13"/>
  <c r="H153" i="13"/>
  <c r="G153" i="13"/>
  <c r="F153" i="13"/>
  <c r="E153" i="13"/>
  <c r="P649" i="13"/>
  <c r="O649" i="13"/>
  <c r="N649" i="13"/>
  <c r="M649" i="13"/>
  <c r="L649" i="13"/>
  <c r="K649" i="13"/>
  <c r="J649" i="13"/>
  <c r="I649" i="13"/>
  <c r="H649" i="13"/>
  <c r="G649" i="13"/>
  <c r="F649" i="13"/>
  <c r="E649" i="13"/>
  <c r="P648" i="13"/>
  <c r="O648" i="13"/>
  <c r="N648" i="13"/>
  <c r="M648" i="13"/>
  <c r="L648" i="13"/>
  <c r="K648" i="13"/>
  <c r="J648" i="13"/>
  <c r="I648" i="13"/>
  <c r="H648" i="13"/>
  <c r="G648" i="13"/>
  <c r="F648" i="13"/>
  <c r="E648" i="13"/>
  <c r="P647" i="13"/>
  <c r="O647" i="13"/>
  <c r="N647" i="13"/>
  <c r="M647" i="13"/>
  <c r="L647" i="13"/>
  <c r="K647" i="13"/>
  <c r="J647" i="13"/>
  <c r="I647" i="13"/>
  <c r="H647" i="13"/>
  <c r="G647" i="13"/>
  <c r="F647" i="13"/>
  <c r="E647" i="13"/>
  <c r="P646" i="13"/>
  <c r="O646" i="13"/>
  <c r="N646" i="13"/>
  <c r="M646" i="13"/>
  <c r="L646" i="13"/>
  <c r="K646" i="13"/>
  <c r="J646" i="13"/>
  <c r="I646" i="13"/>
  <c r="H646" i="13"/>
  <c r="G646" i="13"/>
  <c r="F646" i="13"/>
  <c r="E646" i="13"/>
  <c r="P645" i="13"/>
  <c r="O645" i="13"/>
  <c r="N645" i="13"/>
  <c r="M645" i="13"/>
  <c r="L645" i="13"/>
  <c r="K645" i="13"/>
  <c r="J645" i="13"/>
  <c r="I645" i="13"/>
  <c r="H645" i="13"/>
  <c r="G645" i="13"/>
  <c r="F645" i="13"/>
  <c r="E645" i="13"/>
  <c r="P644" i="13"/>
  <c r="O644" i="13"/>
  <c r="N644" i="13"/>
  <c r="M644" i="13"/>
  <c r="L644" i="13"/>
  <c r="K644" i="13"/>
  <c r="J644" i="13"/>
  <c r="I644" i="13"/>
  <c r="H644" i="13"/>
  <c r="G644" i="13"/>
  <c r="F644" i="13"/>
  <c r="E644" i="13"/>
  <c r="P643" i="13"/>
  <c r="O643" i="13"/>
  <c r="N643" i="13"/>
  <c r="M643" i="13"/>
  <c r="L643" i="13"/>
  <c r="K643" i="13"/>
  <c r="J643" i="13"/>
  <c r="I643" i="13"/>
  <c r="H643" i="13"/>
  <c r="G643" i="13"/>
  <c r="F643" i="13"/>
  <c r="E643" i="13"/>
  <c r="P642" i="13"/>
  <c r="O642" i="13"/>
  <c r="N642" i="13"/>
  <c r="M642" i="13"/>
  <c r="L642" i="13"/>
  <c r="K642" i="13"/>
  <c r="J642" i="13"/>
  <c r="I642" i="13"/>
  <c r="H642" i="13"/>
  <c r="G642" i="13"/>
  <c r="F642" i="13"/>
  <c r="E642" i="13"/>
  <c r="P641" i="13"/>
  <c r="O641" i="13"/>
  <c r="N641" i="13"/>
  <c r="M641" i="13"/>
  <c r="L641" i="13"/>
  <c r="K641" i="13"/>
  <c r="J641" i="13"/>
  <c r="I641" i="13"/>
  <c r="H641" i="13"/>
  <c r="G641" i="13"/>
  <c r="F641" i="13"/>
  <c r="E641" i="13"/>
  <c r="P640" i="13"/>
  <c r="O640" i="13"/>
  <c r="N640" i="13"/>
  <c r="M640" i="13"/>
  <c r="L640" i="13"/>
  <c r="K640" i="13"/>
  <c r="J640" i="13"/>
  <c r="I640" i="13"/>
  <c r="H640" i="13"/>
  <c r="G640" i="13"/>
  <c r="F640" i="13"/>
  <c r="E640" i="13"/>
  <c r="P639" i="13"/>
  <c r="O639" i="13"/>
  <c r="N639" i="13"/>
  <c r="M639" i="13"/>
  <c r="L639" i="13"/>
  <c r="K639" i="13"/>
  <c r="J639" i="13"/>
  <c r="I639" i="13"/>
  <c r="H639" i="13"/>
  <c r="G639" i="13"/>
  <c r="F639" i="13"/>
  <c r="E639" i="13"/>
  <c r="P638" i="13"/>
  <c r="O638" i="13"/>
  <c r="N638" i="13"/>
  <c r="M638" i="13"/>
  <c r="L638" i="13"/>
  <c r="K638" i="13"/>
  <c r="J638" i="13"/>
  <c r="I638" i="13"/>
  <c r="H638" i="13"/>
  <c r="G638" i="13"/>
  <c r="F638" i="13"/>
  <c r="E638" i="13"/>
  <c r="P637" i="13"/>
  <c r="O637" i="13"/>
  <c r="N637" i="13"/>
  <c r="M637" i="13"/>
  <c r="L637" i="13"/>
  <c r="K637" i="13"/>
  <c r="J637" i="13"/>
  <c r="I637" i="13"/>
  <c r="H637" i="13"/>
  <c r="G637" i="13"/>
  <c r="F637" i="13"/>
  <c r="E637" i="13"/>
  <c r="P521" i="13"/>
  <c r="O521" i="13"/>
  <c r="N521" i="13"/>
  <c r="M521" i="13"/>
  <c r="L521" i="13"/>
  <c r="K521" i="13"/>
  <c r="J521" i="13"/>
  <c r="I521" i="13"/>
  <c r="H521" i="13"/>
  <c r="G521" i="13"/>
  <c r="F521" i="13"/>
  <c r="E521" i="13"/>
  <c r="P446" i="13"/>
  <c r="O446" i="13"/>
  <c r="N446" i="13"/>
  <c r="M446" i="13"/>
  <c r="L446" i="13"/>
  <c r="K446" i="13"/>
  <c r="J446" i="13"/>
  <c r="I446" i="13"/>
  <c r="H446" i="13"/>
  <c r="G446" i="13"/>
  <c r="F446" i="13"/>
  <c r="E446" i="13"/>
  <c r="P378" i="13"/>
  <c r="O378" i="13"/>
  <c r="N378" i="13"/>
  <c r="M378" i="13"/>
  <c r="L378" i="13"/>
  <c r="K378" i="13"/>
  <c r="J378" i="13"/>
  <c r="I378" i="13"/>
  <c r="H378" i="13"/>
  <c r="G378" i="13"/>
  <c r="F378" i="13"/>
  <c r="E378" i="13"/>
  <c r="P372" i="13"/>
  <c r="O372" i="13"/>
  <c r="N372" i="13"/>
  <c r="M372" i="13"/>
  <c r="L372" i="13"/>
  <c r="K372" i="13"/>
  <c r="J372" i="13"/>
  <c r="I372" i="13"/>
  <c r="H372" i="13"/>
  <c r="G372" i="13"/>
  <c r="F372" i="13"/>
  <c r="E372" i="13"/>
  <c r="P368" i="13"/>
  <c r="O368" i="13"/>
  <c r="N368" i="13"/>
  <c r="M368" i="13"/>
  <c r="L368" i="13"/>
  <c r="K368" i="13"/>
  <c r="J368" i="13"/>
  <c r="I368" i="13"/>
  <c r="H368" i="13"/>
  <c r="G368" i="13"/>
  <c r="F368" i="13"/>
  <c r="E368" i="13"/>
  <c r="P374" i="13"/>
  <c r="O374" i="13"/>
  <c r="N374" i="13"/>
  <c r="M374" i="13"/>
  <c r="L374" i="13"/>
  <c r="K374" i="13"/>
  <c r="J374" i="13"/>
  <c r="I374" i="13"/>
  <c r="H374" i="13"/>
  <c r="G374" i="13"/>
  <c r="F374" i="13"/>
  <c r="E374" i="13"/>
  <c r="P318" i="13"/>
  <c r="O318" i="13"/>
  <c r="N318" i="13"/>
  <c r="M318" i="13"/>
  <c r="L318" i="13"/>
  <c r="K318" i="13"/>
  <c r="J318" i="13"/>
  <c r="I318" i="13"/>
  <c r="H318" i="13"/>
  <c r="G318" i="13"/>
  <c r="F318" i="13"/>
  <c r="E318" i="13"/>
  <c r="P490" i="13"/>
  <c r="O490" i="13"/>
  <c r="N490" i="13"/>
  <c r="M490" i="13"/>
  <c r="L490" i="13"/>
  <c r="K490" i="13"/>
  <c r="J490" i="13"/>
  <c r="I490" i="13"/>
  <c r="H490" i="13"/>
  <c r="G490" i="13"/>
  <c r="F490" i="13"/>
  <c r="E490" i="13"/>
  <c r="P154" i="13"/>
  <c r="O154" i="13"/>
  <c r="N154" i="13"/>
  <c r="M154" i="13"/>
  <c r="L154" i="13"/>
  <c r="K154" i="13"/>
  <c r="J154" i="13"/>
  <c r="I154" i="13"/>
  <c r="H154" i="13"/>
  <c r="G154" i="13"/>
  <c r="F154" i="13"/>
  <c r="E154" i="13"/>
  <c r="P675" i="13"/>
  <c r="O675" i="13"/>
  <c r="N675" i="13"/>
  <c r="M675" i="13"/>
  <c r="L675" i="13"/>
  <c r="K675" i="13"/>
  <c r="J675" i="13"/>
  <c r="I675" i="13"/>
  <c r="H675" i="13"/>
  <c r="G675" i="13"/>
  <c r="F675" i="13"/>
  <c r="E675" i="13"/>
  <c r="P674" i="13"/>
  <c r="O674" i="13"/>
  <c r="N674" i="13"/>
  <c r="M674" i="13"/>
  <c r="L674" i="13"/>
  <c r="K674" i="13"/>
  <c r="J674" i="13"/>
  <c r="I674" i="13"/>
  <c r="H674" i="13"/>
  <c r="G674" i="13"/>
  <c r="F674" i="13"/>
  <c r="E674" i="13"/>
  <c r="P661" i="13"/>
  <c r="O661" i="13"/>
  <c r="N661" i="13"/>
  <c r="M661" i="13"/>
  <c r="L661" i="13"/>
  <c r="K661" i="13"/>
  <c r="J661" i="13"/>
  <c r="I661" i="13"/>
  <c r="H661" i="13"/>
  <c r="G661" i="13"/>
  <c r="F661" i="13"/>
  <c r="E661" i="13"/>
  <c r="P660" i="13"/>
  <c r="O660" i="13"/>
  <c r="N660" i="13"/>
  <c r="M660" i="13"/>
  <c r="L660" i="13"/>
  <c r="K660" i="13"/>
  <c r="J660" i="13"/>
  <c r="I660" i="13"/>
  <c r="H660" i="13"/>
  <c r="G660" i="13"/>
  <c r="F660" i="13"/>
  <c r="E660" i="13"/>
  <c r="P659" i="13"/>
  <c r="O659" i="13"/>
  <c r="N659" i="13"/>
  <c r="M659" i="13"/>
  <c r="L659" i="13"/>
  <c r="K659" i="13"/>
  <c r="J659" i="13"/>
  <c r="I659" i="13"/>
  <c r="H659" i="13"/>
  <c r="G659" i="13"/>
  <c r="F659" i="13"/>
  <c r="E659" i="13"/>
  <c r="P658" i="13"/>
  <c r="O658" i="13"/>
  <c r="N658" i="13"/>
  <c r="M658" i="13"/>
  <c r="L658" i="13"/>
  <c r="K658" i="13"/>
  <c r="J658" i="13"/>
  <c r="I658" i="13"/>
  <c r="H658" i="13"/>
  <c r="G658" i="13"/>
  <c r="F658" i="13"/>
  <c r="E658" i="13"/>
  <c r="P657" i="13"/>
  <c r="O657" i="13"/>
  <c r="N657" i="13"/>
  <c r="M657" i="13"/>
  <c r="L657" i="13"/>
  <c r="K657" i="13"/>
  <c r="J657" i="13"/>
  <c r="I657" i="13"/>
  <c r="H657" i="13"/>
  <c r="G657" i="13"/>
  <c r="F657" i="13"/>
  <c r="E657" i="13"/>
  <c r="P656" i="13"/>
  <c r="O656" i="13"/>
  <c r="N656" i="13"/>
  <c r="M656" i="13"/>
  <c r="L656" i="13"/>
  <c r="K656" i="13"/>
  <c r="J656" i="13"/>
  <c r="I656" i="13"/>
  <c r="H656" i="13"/>
  <c r="G656" i="13"/>
  <c r="F656" i="13"/>
  <c r="E656" i="13"/>
  <c r="P655" i="13"/>
  <c r="O655" i="13"/>
  <c r="N655" i="13"/>
  <c r="M655" i="13"/>
  <c r="L655" i="13"/>
  <c r="K655" i="13"/>
  <c r="J655" i="13"/>
  <c r="I655" i="13"/>
  <c r="H655" i="13"/>
  <c r="G655" i="13"/>
  <c r="F655" i="13"/>
  <c r="E655" i="13"/>
  <c r="P654" i="13"/>
  <c r="O654" i="13"/>
  <c r="N654" i="13"/>
  <c r="M654" i="13"/>
  <c r="L654" i="13"/>
  <c r="K654" i="13"/>
  <c r="J654" i="13"/>
  <c r="I654" i="13"/>
  <c r="H654" i="13"/>
  <c r="G654" i="13"/>
  <c r="F654" i="13"/>
  <c r="E654" i="13"/>
  <c r="P653" i="13"/>
  <c r="O653" i="13"/>
  <c r="N653" i="13"/>
  <c r="M653" i="13"/>
  <c r="L653" i="13"/>
  <c r="K653" i="13"/>
  <c r="J653" i="13"/>
  <c r="I653" i="13"/>
  <c r="H653" i="13"/>
  <c r="G653" i="13"/>
  <c r="F653" i="13"/>
  <c r="E653" i="13"/>
  <c r="P652" i="13"/>
  <c r="O652" i="13"/>
  <c r="N652" i="13"/>
  <c r="M652" i="13"/>
  <c r="L652" i="13"/>
  <c r="K652" i="13"/>
  <c r="J652" i="13"/>
  <c r="I652" i="13"/>
  <c r="H652" i="13"/>
  <c r="G652" i="13"/>
  <c r="F652" i="13"/>
  <c r="E652" i="13"/>
  <c r="P651" i="13"/>
  <c r="O651" i="13"/>
  <c r="N651" i="13"/>
  <c r="M651" i="13"/>
  <c r="L651" i="13"/>
  <c r="K651" i="13"/>
  <c r="J651" i="13"/>
  <c r="I651" i="13"/>
  <c r="H651" i="13"/>
  <c r="G651" i="13"/>
  <c r="F651" i="13"/>
  <c r="E651" i="13"/>
  <c r="P650" i="13"/>
  <c r="O650" i="13"/>
  <c r="N650" i="13"/>
  <c r="M650" i="13"/>
  <c r="L650" i="13"/>
  <c r="K650" i="13"/>
  <c r="J650" i="13"/>
  <c r="I650" i="13"/>
  <c r="H650" i="13"/>
  <c r="G650" i="13"/>
  <c r="F650" i="13"/>
  <c r="E650" i="13"/>
  <c r="P513" i="13"/>
  <c r="O513" i="13"/>
  <c r="N513" i="13"/>
  <c r="M513" i="13"/>
  <c r="L513" i="13"/>
  <c r="K513" i="13"/>
  <c r="J513" i="13"/>
  <c r="I513" i="13"/>
  <c r="H513" i="13"/>
  <c r="G513" i="13"/>
  <c r="F513" i="13"/>
  <c r="E513" i="13"/>
  <c r="P522" i="13"/>
  <c r="O522" i="13"/>
  <c r="N522" i="13"/>
  <c r="M522" i="13"/>
  <c r="L522" i="13"/>
  <c r="K522" i="13"/>
  <c r="J522" i="13"/>
  <c r="I522" i="13"/>
  <c r="H522" i="13"/>
  <c r="G522" i="13"/>
  <c r="F522" i="13"/>
  <c r="E522" i="13"/>
  <c r="P459" i="13"/>
  <c r="O459" i="13"/>
  <c r="N459" i="13"/>
  <c r="M459" i="13"/>
  <c r="L459" i="13"/>
  <c r="K459" i="13"/>
  <c r="J459" i="13"/>
  <c r="I459" i="13"/>
  <c r="H459" i="13"/>
  <c r="G459" i="13"/>
  <c r="F459" i="13"/>
  <c r="E459" i="13"/>
  <c r="P447" i="13"/>
  <c r="O447" i="13"/>
  <c r="N447" i="13"/>
  <c r="M447" i="13"/>
  <c r="L447" i="13"/>
  <c r="K447" i="13"/>
  <c r="J447" i="13"/>
  <c r="I447" i="13"/>
  <c r="H447" i="13"/>
  <c r="G447" i="13"/>
  <c r="F447" i="13"/>
  <c r="E447" i="13"/>
  <c r="P712" i="13"/>
  <c r="O712" i="13"/>
  <c r="N712" i="13"/>
  <c r="M712" i="13"/>
  <c r="L712" i="13"/>
  <c r="K712" i="13"/>
  <c r="J712" i="13"/>
  <c r="I712" i="13"/>
  <c r="H712" i="13"/>
  <c r="G712" i="13"/>
  <c r="F712" i="13"/>
  <c r="E712" i="13"/>
  <c r="P319" i="13"/>
  <c r="O319" i="13"/>
  <c r="N319" i="13"/>
  <c r="M319" i="13"/>
  <c r="L319" i="13"/>
  <c r="K319" i="13"/>
  <c r="J319" i="13"/>
  <c r="I319" i="13"/>
  <c r="H319" i="13"/>
  <c r="G319" i="13"/>
  <c r="F319" i="13"/>
  <c r="E319" i="13"/>
  <c r="P380" i="13"/>
  <c r="O380" i="13"/>
  <c r="N380" i="13"/>
  <c r="M380" i="13"/>
  <c r="L380" i="13"/>
  <c r="K380" i="13"/>
  <c r="J380" i="13"/>
  <c r="I380" i="13"/>
  <c r="H380" i="13"/>
  <c r="G380" i="13"/>
  <c r="F380" i="13"/>
  <c r="E380" i="13"/>
  <c r="P379" i="13"/>
  <c r="O379" i="13"/>
  <c r="N379" i="13"/>
  <c r="M379" i="13"/>
  <c r="L379" i="13"/>
  <c r="K379" i="13"/>
  <c r="J379" i="13"/>
  <c r="I379" i="13"/>
  <c r="H379" i="13"/>
  <c r="G379" i="13"/>
  <c r="F379" i="13"/>
  <c r="E379" i="13"/>
  <c r="P369" i="13"/>
  <c r="O369" i="13"/>
  <c r="N369" i="13"/>
  <c r="M369" i="13"/>
  <c r="L369" i="13"/>
  <c r="K369" i="13"/>
  <c r="J369" i="13"/>
  <c r="I369" i="13"/>
  <c r="H369" i="13"/>
  <c r="G369" i="13"/>
  <c r="F369" i="13"/>
  <c r="E369" i="13"/>
  <c r="P491" i="13"/>
  <c r="O491" i="13"/>
  <c r="N491" i="13"/>
  <c r="M491" i="13"/>
  <c r="L491" i="13"/>
  <c r="K491" i="13"/>
  <c r="J491" i="13"/>
  <c r="I491" i="13"/>
  <c r="H491" i="13"/>
  <c r="G491" i="13"/>
  <c r="F491" i="13"/>
  <c r="E491" i="13"/>
  <c r="P98" i="13"/>
  <c r="O98" i="13"/>
  <c r="N98" i="13"/>
  <c r="M98" i="13"/>
  <c r="L98" i="13"/>
  <c r="K98" i="13"/>
  <c r="J98" i="13"/>
  <c r="I98" i="13"/>
  <c r="H98" i="13"/>
  <c r="G98" i="13"/>
  <c r="F98" i="13"/>
  <c r="E98" i="13"/>
  <c r="P155" i="13"/>
  <c r="O155" i="13"/>
  <c r="N155" i="13"/>
  <c r="M155" i="13"/>
  <c r="L155" i="13"/>
  <c r="K155" i="13"/>
  <c r="J155" i="13"/>
  <c r="I155" i="13"/>
  <c r="H155" i="13"/>
  <c r="G155" i="13"/>
  <c r="F155" i="13"/>
  <c r="E155" i="13"/>
  <c r="P672" i="13"/>
  <c r="O672" i="13"/>
  <c r="N672" i="13"/>
  <c r="M672" i="13"/>
  <c r="L672" i="13"/>
  <c r="K672" i="13"/>
  <c r="J672" i="13"/>
  <c r="I672" i="13"/>
  <c r="H672" i="13"/>
  <c r="G672" i="13"/>
  <c r="F672" i="13"/>
  <c r="E672" i="13"/>
  <c r="P671" i="13"/>
  <c r="O671" i="13"/>
  <c r="N671" i="13"/>
  <c r="M671" i="13"/>
  <c r="L671" i="13"/>
  <c r="K671" i="13"/>
  <c r="J671" i="13"/>
  <c r="I671" i="13"/>
  <c r="H671" i="13"/>
  <c r="G671" i="13"/>
  <c r="F671" i="13"/>
  <c r="E671" i="13"/>
  <c r="P670" i="13"/>
  <c r="O670" i="13"/>
  <c r="N670" i="13"/>
  <c r="M670" i="13"/>
  <c r="L670" i="13"/>
  <c r="K670" i="13"/>
  <c r="J670" i="13"/>
  <c r="I670" i="13"/>
  <c r="H670" i="13"/>
  <c r="G670" i="13"/>
  <c r="F670" i="13"/>
  <c r="E670" i="13"/>
  <c r="P669" i="13"/>
  <c r="O669" i="13"/>
  <c r="N669" i="13"/>
  <c r="M669" i="13"/>
  <c r="L669" i="13"/>
  <c r="K669" i="13"/>
  <c r="J669" i="13"/>
  <c r="I669" i="13"/>
  <c r="H669" i="13"/>
  <c r="G669" i="13"/>
  <c r="F669" i="13"/>
  <c r="E669" i="13"/>
  <c r="P668" i="13"/>
  <c r="O668" i="13"/>
  <c r="N668" i="13"/>
  <c r="M668" i="13"/>
  <c r="L668" i="13"/>
  <c r="K668" i="13"/>
  <c r="J668" i="13"/>
  <c r="I668" i="13"/>
  <c r="H668" i="13"/>
  <c r="G668" i="13"/>
  <c r="F668" i="13"/>
  <c r="E668" i="13"/>
  <c r="P667" i="13"/>
  <c r="O667" i="13"/>
  <c r="N667" i="13"/>
  <c r="M667" i="13"/>
  <c r="L667" i="13"/>
  <c r="K667" i="13"/>
  <c r="J667" i="13"/>
  <c r="I667" i="13"/>
  <c r="H667" i="13"/>
  <c r="G667" i="13"/>
  <c r="F667" i="13"/>
  <c r="E667" i="13"/>
  <c r="P666" i="13"/>
  <c r="O666" i="13"/>
  <c r="N666" i="13"/>
  <c r="M666" i="13"/>
  <c r="L666" i="13"/>
  <c r="K666" i="13"/>
  <c r="J666" i="13"/>
  <c r="I666" i="13"/>
  <c r="H666" i="13"/>
  <c r="G666" i="13"/>
  <c r="F666" i="13"/>
  <c r="E666" i="13"/>
  <c r="P665" i="13"/>
  <c r="O665" i="13"/>
  <c r="N665" i="13"/>
  <c r="M665" i="13"/>
  <c r="L665" i="13"/>
  <c r="K665" i="13"/>
  <c r="J665" i="13"/>
  <c r="I665" i="13"/>
  <c r="H665" i="13"/>
  <c r="G665" i="13"/>
  <c r="F665" i="13"/>
  <c r="E665" i="13"/>
  <c r="P664" i="13"/>
  <c r="O664" i="13"/>
  <c r="N664" i="13"/>
  <c r="M664" i="13"/>
  <c r="L664" i="13"/>
  <c r="K664" i="13"/>
  <c r="J664" i="13"/>
  <c r="I664" i="13"/>
  <c r="H664" i="13"/>
  <c r="G664" i="13"/>
  <c r="F664" i="13"/>
  <c r="E664" i="13"/>
  <c r="P663" i="13"/>
  <c r="O663" i="13"/>
  <c r="N663" i="13"/>
  <c r="M663" i="13"/>
  <c r="L663" i="13"/>
  <c r="K663" i="13"/>
  <c r="J663" i="13"/>
  <c r="I663" i="13"/>
  <c r="H663" i="13"/>
  <c r="G663" i="13"/>
  <c r="F663" i="13"/>
  <c r="E663" i="13"/>
  <c r="P662" i="13"/>
  <c r="O662" i="13"/>
  <c r="N662" i="13"/>
  <c r="M662" i="13"/>
  <c r="L662" i="13"/>
  <c r="K662" i="13"/>
  <c r="J662" i="13"/>
  <c r="I662" i="13"/>
  <c r="H662" i="13"/>
  <c r="G662" i="13"/>
  <c r="F662" i="13"/>
  <c r="E662" i="13"/>
  <c r="P523" i="13"/>
  <c r="O523" i="13"/>
  <c r="N523" i="13"/>
  <c r="M523" i="13"/>
  <c r="L523" i="13"/>
  <c r="K523" i="13"/>
  <c r="J523" i="13"/>
  <c r="I523" i="13"/>
  <c r="H523" i="13"/>
  <c r="G523" i="13"/>
  <c r="F523" i="13"/>
  <c r="E523" i="13"/>
  <c r="P449" i="13"/>
  <c r="O449" i="13"/>
  <c r="N449" i="13"/>
  <c r="M449" i="13"/>
  <c r="L449" i="13"/>
  <c r="K449" i="13"/>
  <c r="J449" i="13"/>
  <c r="I449" i="13"/>
  <c r="H449" i="13"/>
  <c r="G449" i="13"/>
  <c r="F449" i="13"/>
  <c r="E449" i="13"/>
  <c r="P448" i="13"/>
  <c r="O448" i="13"/>
  <c r="N448" i="13"/>
  <c r="M448" i="13"/>
  <c r="L448" i="13"/>
  <c r="K448" i="13"/>
  <c r="J448" i="13"/>
  <c r="I448" i="13"/>
  <c r="H448" i="13"/>
  <c r="G448" i="13"/>
  <c r="F448" i="13"/>
  <c r="E448" i="13"/>
  <c r="P384" i="13"/>
  <c r="O384" i="13"/>
  <c r="N384" i="13"/>
  <c r="M384" i="13"/>
  <c r="L384" i="13"/>
  <c r="K384" i="13"/>
  <c r="J384" i="13"/>
  <c r="I384" i="13"/>
  <c r="H384" i="13"/>
  <c r="G384" i="13"/>
  <c r="F384" i="13"/>
  <c r="E384" i="13"/>
  <c r="P376" i="13"/>
  <c r="O376" i="13"/>
  <c r="N376" i="13"/>
  <c r="M376" i="13"/>
  <c r="L376" i="13"/>
  <c r="K376" i="13"/>
  <c r="J376" i="13"/>
  <c r="I376" i="13"/>
  <c r="H376" i="13"/>
  <c r="G376" i="13"/>
  <c r="F376" i="13"/>
  <c r="E376" i="13"/>
  <c r="P375" i="13"/>
  <c r="O375" i="13"/>
  <c r="N375" i="13"/>
  <c r="M375" i="13"/>
  <c r="L375" i="13"/>
  <c r="K375" i="13"/>
  <c r="J375" i="13"/>
  <c r="I375" i="13"/>
  <c r="H375" i="13"/>
  <c r="G375" i="13"/>
  <c r="F375" i="13"/>
  <c r="E375" i="13"/>
  <c r="P381" i="13"/>
  <c r="O381" i="13"/>
  <c r="N381" i="13"/>
  <c r="M381" i="13"/>
  <c r="L381" i="13"/>
  <c r="K381" i="13"/>
  <c r="J381" i="13"/>
  <c r="I381" i="13"/>
  <c r="H381" i="13"/>
  <c r="G381" i="13"/>
  <c r="F381" i="13"/>
  <c r="E381" i="13"/>
  <c r="P373" i="13"/>
  <c r="O373" i="13"/>
  <c r="N373" i="13"/>
  <c r="M373" i="13"/>
  <c r="L373" i="13"/>
  <c r="K373" i="13"/>
  <c r="J373" i="13"/>
  <c r="I373" i="13"/>
  <c r="H373" i="13"/>
  <c r="G373" i="13"/>
  <c r="F373" i="13"/>
  <c r="E373" i="13"/>
  <c r="P370" i="13"/>
  <c r="O370" i="13"/>
  <c r="N370" i="13"/>
  <c r="M370" i="13"/>
  <c r="L370" i="13"/>
  <c r="K370" i="13"/>
  <c r="J370" i="13"/>
  <c r="I370" i="13"/>
  <c r="H370" i="13"/>
  <c r="G370" i="13"/>
  <c r="F370" i="13"/>
  <c r="E370" i="13"/>
  <c r="P320" i="13"/>
  <c r="O320" i="13"/>
  <c r="N320" i="13"/>
  <c r="M320" i="13"/>
  <c r="L320" i="13"/>
  <c r="K320" i="13"/>
  <c r="J320" i="13"/>
  <c r="I320" i="13"/>
  <c r="H320" i="13"/>
  <c r="G320" i="13"/>
  <c r="F320" i="13"/>
  <c r="E320" i="13"/>
  <c r="P626" i="13"/>
  <c r="O626" i="13"/>
  <c r="N626" i="13"/>
  <c r="M626" i="13"/>
  <c r="L626" i="13"/>
  <c r="K626" i="13"/>
  <c r="J626" i="13"/>
  <c r="I626" i="13"/>
  <c r="H626" i="13"/>
  <c r="G626" i="13"/>
  <c r="F626" i="13"/>
  <c r="E626" i="13"/>
  <c r="P492" i="13"/>
  <c r="O492" i="13"/>
  <c r="N492" i="13"/>
  <c r="M492" i="13"/>
  <c r="L492" i="13"/>
  <c r="K492" i="13"/>
  <c r="J492" i="13"/>
  <c r="I492" i="13"/>
  <c r="H492" i="13"/>
  <c r="G492" i="13"/>
  <c r="F492" i="13"/>
  <c r="E492" i="13"/>
  <c r="P181" i="13"/>
  <c r="O181" i="13"/>
  <c r="N181" i="13"/>
  <c r="M181" i="13"/>
  <c r="L181" i="13"/>
  <c r="K181" i="13"/>
  <c r="J181" i="13"/>
  <c r="I181" i="13"/>
  <c r="H181" i="13"/>
  <c r="G181" i="13"/>
  <c r="F181" i="13"/>
  <c r="E181" i="13"/>
  <c r="P156" i="13"/>
  <c r="O156" i="13"/>
  <c r="N156" i="13"/>
  <c r="M156" i="13"/>
  <c r="L156" i="13"/>
  <c r="K156" i="13"/>
  <c r="J156" i="13"/>
  <c r="I156" i="13"/>
  <c r="H156" i="13"/>
  <c r="F156" i="13"/>
  <c r="E156" i="13"/>
  <c r="G156" i="13"/>
  <c r="P511" i="13"/>
  <c r="O511" i="13"/>
  <c r="P505" i="13"/>
  <c r="O505" i="13"/>
  <c r="P499" i="13"/>
  <c r="O499" i="13"/>
  <c r="P458" i="13"/>
  <c r="O458" i="13"/>
  <c r="P730" i="13"/>
  <c r="O730" i="13"/>
  <c r="P724" i="13"/>
  <c r="O724" i="13"/>
  <c r="P718" i="13"/>
  <c r="O718" i="13"/>
  <c r="P711" i="13"/>
  <c r="O711" i="13"/>
  <c r="P705" i="13"/>
  <c r="O705" i="13"/>
  <c r="P699" i="13"/>
  <c r="O699" i="13"/>
  <c r="P693" i="13"/>
  <c r="O693" i="13"/>
  <c r="P687" i="13"/>
  <c r="O687" i="13"/>
  <c r="P681" i="13"/>
  <c r="O681" i="13"/>
  <c r="P625" i="13"/>
  <c r="O625" i="13"/>
  <c r="P619" i="13"/>
  <c r="O619" i="13"/>
  <c r="P613" i="13"/>
  <c r="O613" i="13"/>
  <c r="P607" i="13"/>
  <c r="O607" i="13"/>
  <c r="P601" i="13"/>
  <c r="O601" i="13"/>
  <c r="P595" i="13"/>
  <c r="O595" i="13"/>
  <c r="P589" i="13"/>
  <c r="O589" i="13"/>
  <c r="P583" i="13"/>
  <c r="O583" i="13"/>
  <c r="P577" i="13"/>
  <c r="O577" i="13"/>
  <c r="P571" i="13"/>
  <c r="O571" i="13"/>
  <c r="P565" i="13"/>
  <c r="O565" i="13"/>
  <c r="P559" i="13"/>
  <c r="O559" i="13"/>
  <c r="P553" i="13"/>
  <c r="O553" i="13"/>
  <c r="P547" i="13"/>
  <c r="O547" i="13"/>
  <c r="P541" i="13"/>
  <c r="O541" i="13"/>
  <c r="P535" i="13"/>
  <c r="O535" i="13"/>
  <c r="P529" i="13"/>
  <c r="O529" i="13"/>
  <c r="P489" i="13"/>
  <c r="O489" i="13"/>
  <c r="P483" i="13"/>
  <c r="O483" i="13"/>
  <c r="P477" i="13"/>
  <c r="O477" i="13"/>
  <c r="P471" i="13"/>
  <c r="O471" i="13"/>
  <c r="P465" i="13"/>
  <c r="O465" i="13"/>
  <c r="P211" i="13"/>
  <c r="O211" i="13"/>
  <c r="P205" i="13"/>
  <c r="O205" i="13"/>
  <c r="P199" i="13"/>
  <c r="O199" i="13"/>
  <c r="P193" i="13"/>
  <c r="O193" i="13"/>
  <c r="P187" i="13"/>
  <c r="O187" i="13"/>
  <c r="P180" i="13"/>
  <c r="O180" i="13"/>
  <c r="P174" i="13"/>
  <c r="O174" i="13"/>
  <c r="P168" i="13"/>
  <c r="O168" i="13"/>
  <c r="P162" i="13"/>
  <c r="O162" i="13"/>
  <c r="P152" i="13"/>
  <c r="O152" i="13"/>
  <c r="P146" i="13"/>
  <c r="O146" i="13"/>
  <c r="P140" i="13"/>
  <c r="O140" i="13"/>
  <c r="P134" i="13"/>
  <c r="O134" i="13"/>
  <c r="P128" i="13"/>
  <c r="O128" i="13"/>
  <c r="P122" i="13"/>
  <c r="O122" i="13"/>
  <c r="P116" i="13"/>
  <c r="O116" i="13"/>
  <c r="P110" i="13"/>
  <c r="O110" i="13"/>
  <c r="P104" i="13"/>
  <c r="O104" i="13"/>
  <c r="P97" i="13"/>
  <c r="O97" i="13"/>
  <c r="P91" i="13"/>
  <c r="O91" i="13"/>
  <c r="P85" i="13"/>
  <c r="O85" i="13"/>
  <c r="P79" i="13"/>
  <c r="O79" i="13"/>
  <c r="P73" i="13"/>
  <c r="O73" i="13"/>
  <c r="P67" i="13"/>
  <c r="O67" i="13"/>
  <c r="P61" i="13"/>
  <c r="O61" i="13"/>
  <c r="P55" i="13"/>
  <c r="O55" i="13"/>
  <c r="P49" i="13"/>
  <c r="O49" i="13"/>
  <c r="P43" i="13"/>
  <c r="O43" i="13"/>
  <c r="P37" i="13"/>
  <c r="O37" i="13"/>
  <c r="P31" i="13"/>
  <c r="O31" i="13"/>
  <c r="P25" i="13"/>
  <c r="O25" i="13"/>
  <c r="P19" i="13"/>
  <c r="O19" i="13"/>
  <c r="P13" i="13"/>
  <c r="O13" i="13"/>
  <c r="P7" i="13"/>
  <c r="O7" i="13"/>
  <c r="P510" i="13"/>
  <c r="O510" i="13"/>
  <c r="P504" i="13"/>
  <c r="O504" i="13"/>
  <c r="P498" i="13"/>
  <c r="O498" i="13"/>
  <c r="P457" i="13"/>
  <c r="O457" i="13"/>
  <c r="P729" i="13"/>
  <c r="O729" i="13"/>
  <c r="P723" i="13"/>
  <c r="O723" i="13"/>
  <c r="P717" i="13"/>
  <c r="O717" i="13"/>
  <c r="P710" i="13"/>
  <c r="O710" i="13"/>
  <c r="P704" i="13"/>
  <c r="O704" i="13"/>
  <c r="P698" i="13"/>
  <c r="O698" i="13"/>
  <c r="P692" i="13"/>
  <c r="O692" i="13"/>
  <c r="P686" i="13"/>
  <c r="O686" i="13"/>
  <c r="P680" i="13"/>
  <c r="O680" i="13"/>
  <c r="P366" i="13"/>
  <c r="O366" i="13"/>
  <c r="P361" i="13"/>
  <c r="O361" i="13"/>
  <c r="P356" i="13"/>
  <c r="O356" i="13"/>
  <c r="P351" i="13"/>
  <c r="O351" i="13"/>
  <c r="P346" i="13"/>
  <c r="O346" i="13"/>
  <c r="P341" i="13"/>
  <c r="O341" i="13"/>
  <c r="P336" i="13"/>
  <c r="O336" i="13"/>
  <c r="P331" i="13"/>
  <c r="O331" i="13"/>
  <c r="P326" i="13"/>
  <c r="O326" i="13"/>
  <c r="P316" i="13"/>
  <c r="O316" i="13"/>
  <c r="P311" i="13"/>
  <c r="O311" i="13"/>
  <c r="P306" i="13"/>
  <c r="O306" i="13"/>
  <c r="P301" i="13"/>
  <c r="O301" i="13"/>
  <c r="P296" i="13"/>
  <c r="O296" i="13"/>
  <c r="P291" i="13"/>
  <c r="O291" i="13"/>
  <c r="P286" i="13"/>
  <c r="O286" i="13"/>
  <c r="P281" i="13"/>
  <c r="O281" i="13"/>
  <c r="P276" i="13"/>
  <c r="O276" i="13"/>
  <c r="P271" i="13"/>
  <c r="O271" i="13"/>
  <c r="P266" i="13"/>
  <c r="O266" i="13"/>
  <c r="P261" i="13"/>
  <c r="O261" i="13"/>
  <c r="P251" i="13"/>
  <c r="O251" i="13"/>
  <c r="P260" i="13"/>
  <c r="O260" i="13"/>
  <c r="P250" i="13"/>
  <c r="O250" i="13"/>
  <c r="P241" i="13"/>
  <c r="O241" i="13"/>
  <c r="P236" i="13"/>
  <c r="O236" i="13"/>
  <c r="P231" i="13"/>
  <c r="O231" i="13"/>
  <c r="P226" i="13"/>
  <c r="O226" i="13"/>
  <c r="P221" i="13"/>
  <c r="O221" i="13"/>
  <c r="P216" i="13"/>
  <c r="O216" i="13"/>
  <c r="P624" i="13"/>
  <c r="O624" i="13"/>
  <c r="P618" i="13"/>
  <c r="O618" i="13"/>
  <c r="P612" i="13"/>
  <c r="O612" i="13"/>
  <c r="P606" i="13"/>
  <c r="O606" i="13"/>
  <c r="P600" i="13"/>
  <c r="O600" i="13"/>
  <c r="P594" i="13"/>
  <c r="O594" i="13"/>
  <c r="P588" i="13"/>
  <c r="O588" i="13"/>
  <c r="P582" i="13"/>
  <c r="O582" i="13"/>
  <c r="P576" i="13"/>
  <c r="O576" i="13"/>
  <c r="P570" i="13"/>
  <c r="O570" i="13"/>
  <c r="P564" i="13"/>
  <c r="O564" i="13"/>
  <c r="P558" i="13"/>
  <c r="O558" i="13"/>
  <c r="P552" i="13"/>
  <c r="O552" i="13"/>
  <c r="P546" i="13"/>
  <c r="O546" i="13"/>
  <c r="P540" i="13"/>
  <c r="O540" i="13"/>
  <c r="P534" i="13"/>
  <c r="O534" i="13"/>
  <c r="P528" i="13"/>
  <c r="O528" i="13"/>
  <c r="P488" i="13"/>
  <c r="O488" i="13"/>
  <c r="P482" i="13"/>
  <c r="O482" i="13"/>
  <c r="P476" i="13"/>
  <c r="O476" i="13"/>
  <c r="P470" i="13"/>
  <c r="O470" i="13"/>
  <c r="P464" i="13"/>
  <c r="O464" i="13"/>
  <c r="P210" i="13"/>
  <c r="O210" i="13"/>
  <c r="P204" i="13"/>
  <c r="O204" i="13"/>
  <c r="P198" i="13"/>
  <c r="O198" i="13"/>
  <c r="P192" i="13"/>
  <c r="O192" i="13"/>
  <c r="P186" i="13"/>
  <c r="O186" i="13"/>
  <c r="P179" i="13"/>
  <c r="O179" i="13"/>
  <c r="P173" i="13"/>
  <c r="O173" i="13"/>
  <c r="P167" i="13"/>
  <c r="O167" i="13"/>
  <c r="P161" i="13"/>
  <c r="O161" i="13"/>
  <c r="P151" i="13"/>
  <c r="O151" i="13"/>
  <c r="P145" i="13"/>
  <c r="O145" i="13"/>
  <c r="P139" i="13"/>
  <c r="O139" i="13"/>
  <c r="P133" i="13"/>
  <c r="O133" i="13"/>
  <c r="P127" i="13"/>
  <c r="O127" i="13"/>
  <c r="P121" i="13"/>
  <c r="O121" i="13"/>
  <c r="P115" i="13"/>
  <c r="O115" i="13"/>
  <c r="P109" i="13"/>
  <c r="O109" i="13"/>
  <c r="P103" i="13"/>
  <c r="O103" i="13"/>
  <c r="P96" i="13"/>
  <c r="O96" i="13"/>
  <c r="P90" i="13"/>
  <c r="O90" i="13"/>
  <c r="P84" i="13"/>
  <c r="O84" i="13"/>
  <c r="P78" i="13"/>
  <c r="O78" i="13"/>
  <c r="P72" i="13"/>
  <c r="O72" i="13"/>
  <c r="P66" i="13"/>
  <c r="O66" i="13"/>
  <c r="P60" i="13"/>
  <c r="O60" i="13"/>
  <c r="P54" i="13"/>
  <c r="O54" i="13"/>
  <c r="P48" i="13"/>
  <c r="O48" i="13"/>
  <c r="P42" i="13"/>
  <c r="O42" i="13"/>
  <c r="P36" i="13"/>
  <c r="O36" i="13"/>
  <c r="P30" i="13"/>
  <c r="O30" i="13"/>
  <c r="P24" i="13"/>
  <c r="O24" i="13"/>
  <c r="P18" i="13"/>
  <c r="O18" i="13"/>
  <c r="P12" i="13"/>
  <c r="O12" i="13"/>
  <c r="P6" i="13"/>
  <c r="O6" i="13"/>
  <c r="P444" i="13"/>
  <c r="O444" i="13"/>
  <c r="P439" i="13"/>
  <c r="O439" i="13"/>
  <c r="P434" i="13"/>
  <c r="O434" i="13"/>
  <c r="P429" i="13"/>
  <c r="O429" i="13"/>
  <c r="P424" i="13"/>
  <c r="O424" i="13"/>
  <c r="P419" i="13"/>
  <c r="O419" i="13"/>
  <c r="P414" i="13"/>
  <c r="O414" i="13"/>
  <c r="P409" i="13"/>
  <c r="O409" i="13"/>
  <c r="P404" i="13"/>
  <c r="O404" i="13"/>
  <c r="P399" i="13"/>
  <c r="O399" i="13"/>
  <c r="P394" i="13"/>
  <c r="O394" i="13"/>
  <c r="P389" i="13"/>
  <c r="O389" i="13"/>
  <c r="P509" i="13"/>
  <c r="O509" i="13"/>
  <c r="P503" i="13"/>
  <c r="O503" i="13"/>
  <c r="P497" i="13"/>
  <c r="O497" i="13"/>
  <c r="P456" i="13"/>
  <c r="O456" i="13"/>
  <c r="P728" i="13"/>
  <c r="O728" i="13"/>
  <c r="P722" i="13"/>
  <c r="O722" i="13"/>
  <c r="P716" i="13"/>
  <c r="O716" i="13"/>
  <c r="P709" i="13"/>
  <c r="O709" i="13"/>
  <c r="P703" i="13"/>
  <c r="O703" i="13"/>
  <c r="P697" i="13"/>
  <c r="O697" i="13"/>
  <c r="P691" i="13"/>
  <c r="O691" i="13"/>
  <c r="P685" i="13"/>
  <c r="O685" i="13"/>
  <c r="P679" i="13"/>
  <c r="O679" i="13"/>
  <c r="P365" i="13"/>
  <c r="O365" i="13"/>
  <c r="P360" i="13"/>
  <c r="O360" i="13"/>
  <c r="P355" i="13"/>
  <c r="O355" i="13"/>
  <c r="P350" i="13"/>
  <c r="O350" i="13"/>
  <c r="P345" i="13"/>
  <c r="O345" i="13"/>
  <c r="P340" i="13"/>
  <c r="O340" i="13"/>
  <c r="P335" i="13"/>
  <c r="O335" i="13"/>
  <c r="P330" i="13"/>
  <c r="O330" i="13"/>
  <c r="P325" i="13"/>
  <c r="O325" i="13"/>
  <c r="P315" i="13"/>
  <c r="O315" i="13"/>
  <c r="P310" i="13"/>
  <c r="O310" i="13"/>
  <c r="P305" i="13"/>
  <c r="O305" i="13"/>
  <c r="P300" i="13"/>
  <c r="O300" i="13"/>
  <c r="P295" i="13"/>
  <c r="O295" i="13"/>
  <c r="P290" i="13"/>
  <c r="O290" i="13"/>
  <c r="P285" i="13"/>
  <c r="O285" i="13"/>
  <c r="P280" i="13"/>
  <c r="O280" i="13"/>
  <c r="P275" i="13"/>
  <c r="O275" i="13"/>
  <c r="P270" i="13"/>
  <c r="O270" i="13"/>
  <c r="P265" i="13"/>
  <c r="O265" i="13"/>
  <c r="P259" i="13"/>
  <c r="O259" i="13"/>
  <c r="P249" i="13"/>
  <c r="O249" i="13"/>
  <c r="P258" i="13"/>
  <c r="O258" i="13"/>
  <c r="P248" i="13"/>
  <c r="O248" i="13"/>
  <c r="P240" i="13"/>
  <c r="O240" i="13"/>
  <c r="P235" i="13"/>
  <c r="O235" i="13"/>
  <c r="P230" i="13"/>
  <c r="O230" i="13"/>
  <c r="P225" i="13"/>
  <c r="O225" i="13"/>
  <c r="P220" i="13"/>
  <c r="O220" i="13"/>
  <c r="P215" i="13"/>
  <c r="O215" i="13"/>
  <c r="P623" i="13"/>
  <c r="O623" i="13"/>
  <c r="P617" i="13"/>
  <c r="O617" i="13"/>
  <c r="P611" i="13"/>
  <c r="O611" i="13"/>
  <c r="P605" i="13"/>
  <c r="O605" i="13"/>
  <c r="P599" i="13"/>
  <c r="O599" i="13"/>
  <c r="P593" i="13"/>
  <c r="O593" i="13"/>
  <c r="P587" i="13"/>
  <c r="O587" i="13"/>
  <c r="P581" i="13"/>
  <c r="O581" i="13"/>
  <c r="P575" i="13"/>
  <c r="O575" i="13"/>
  <c r="P569" i="13"/>
  <c r="O569" i="13"/>
  <c r="P563" i="13"/>
  <c r="O563" i="13"/>
  <c r="P557" i="13"/>
  <c r="O557" i="13"/>
  <c r="P551" i="13"/>
  <c r="O551" i="13"/>
  <c r="P545" i="13"/>
  <c r="O545" i="13"/>
  <c r="P539" i="13"/>
  <c r="O539" i="13"/>
  <c r="P533" i="13"/>
  <c r="O533" i="13"/>
  <c r="P527" i="13"/>
  <c r="O527" i="13"/>
  <c r="P487" i="13"/>
  <c r="O487" i="13"/>
  <c r="P481" i="13"/>
  <c r="O481" i="13"/>
  <c r="P475" i="13"/>
  <c r="O475" i="13"/>
  <c r="P469" i="13"/>
  <c r="O469" i="13"/>
  <c r="P463" i="13"/>
  <c r="O463" i="13"/>
  <c r="P209" i="13"/>
  <c r="O209" i="13"/>
  <c r="P203" i="13"/>
  <c r="O203" i="13"/>
  <c r="P197" i="13"/>
  <c r="O197" i="13"/>
  <c r="P191" i="13"/>
  <c r="O191" i="13"/>
  <c r="P185" i="13"/>
  <c r="O185" i="13"/>
  <c r="P178" i="13"/>
  <c r="O178" i="13"/>
  <c r="P172" i="13"/>
  <c r="O172" i="13"/>
  <c r="P166" i="13"/>
  <c r="O166" i="13"/>
  <c r="P160" i="13"/>
  <c r="O160" i="13"/>
  <c r="P150" i="13"/>
  <c r="O150" i="13"/>
  <c r="P144" i="13"/>
  <c r="O144" i="13"/>
  <c r="P138" i="13"/>
  <c r="O138" i="13"/>
  <c r="P132" i="13"/>
  <c r="O132" i="13"/>
  <c r="P126" i="13"/>
  <c r="O126" i="13"/>
  <c r="P120" i="13"/>
  <c r="O120" i="13"/>
  <c r="P114" i="13"/>
  <c r="O114" i="13"/>
  <c r="P108" i="13"/>
  <c r="O108" i="13"/>
  <c r="P102" i="13"/>
  <c r="O102" i="13"/>
  <c r="P95" i="13"/>
  <c r="O95" i="13"/>
  <c r="P89" i="13"/>
  <c r="O89" i="13"/>
  <c r="P83" i="13"/>
  <c r="O83" i="13"/>
  <c r="P77" i="13"/>
  <c r="O77" i="13"/>
  <c r="P71" i="13"/>
  <c r="O71" i="13"/>
  <c r="P65" i="13"/>
  <c r="O65" i="13"/>
  <c r="P59" i="13"/>
  <c r="O59" i="13"/>
  <c r="P53" i="13"/>
  <c r="O53" i="13"/>
  <c r="P47" i="13"/>
  <c r="O47" i="13"/>
  <c r="P41" i="13"/>
  <c r="O41" i="13"/>
  <c r="P35" i="13"/>
  <c r="O35" i="13"/>
  <c r="P29" i="13"/>
  <c r="O29" i="13"/>
  <c r="P23" i="13"/>
  <c r="O23" i="13"/>
  <c r="P17" i="13"/>
  <c r="O17" i="13"/>
  <c r="P11" i="13"/>
  <c r="O11" i="13"/>
  <c r="P5" i="13"/>
  <c r="O5" i="13"/>
  <c r="P443" i="13"/>
  <c r="O443" i="13"/>
  <c r="P438" i="13"/>
  <c r="O438" i="13"/>
  <c r="P433" i="13"/>
  <c r="O433" i="13"/>
  <c r="P428" i="13"/>
  <c r="O428" i="13"/>
  <c r="P423" i="13"/>
  <c r="O423" i="13"/>
  <c r="P418" i="13"/>
  <c r="O418" i="13"/>
  <c r="P413" i="13"/>
  <c r="O413" i="13"/>
  <c r="P408" i="13"/>
  <c r="O408" i="13"/>
  <c r="P403" i="13"/>
  <c r="O403" i="13"/>
  <c r="P398" i="13"/>
  <c r="O398" i="13"/>
  <c r="P393" i="13"/>
  <c r="O393" i="13"/>
  <c r="P388" i="13"/>
  <c r="O388" i="13"/>
  <c r="P508" i="13"/>
  <c r="O508" i="13"/>
  <c r="P502" i="13"/>
  <c r="O502" i="13"/>
  <c r="P496" i="13"/>
  <c r="O496" i="13"/>
  <c r="P455" i="13"/>
  <c r="O455" i="13"/>
  <c r="P727" i="13"/>
  <c r="O727" i="13"/>
  <c r="P721" i="13"/>
  <c r="O721" i="13"/>
  <c r="P715" i="13"/>
  <c r="O715" i="13"/>
  <c r="P708" i="13"/>
  <c r="O708" i="13"/>
  <c r="P702" i="13"/>
  <c r="O702" i="13"/>
  <c r="P696" i="13"/>
  <c r="O696" i="13"/>
  <c r="P690" i="13"/>
  <c r="O690" i="13"/>
  <c r="P684" i="13"/>
  <c r="O684" i="13"/>
  <c r="P678" i="13"/>
  <c r="O678" i="13"/>
  <c r="P364" i="13"/>
  <c r="O364" i="13"/>
  <c r="P359" i="13"/>
  <c r="O359" i="13"/>
  <c r="P354" i="13"/>
  <c r="O354" i="13"/>
  <c r="P349" i="13"/>
  <c r="O349" i="13"/>
  <c r="P344" i="13"/>
  <c r="O344" i="13"/>
  <c r="P339" i="13"/>
  <c r="O339" i="13"/>
  <c r="P334" i="13"/>
  <c r="O334" i="13"/>
  <c r="P329" i="13"/>
  <c r="O329" i="13"/>
  <c r="P324" i="13"/>
  <c r="O324" i="13"/>
  <c r="P314" i="13"/>
  <c r="O314" i="13"/>
  <c r="P309" i="13"/>
  <c r="O309" i="13"/>
  <c r="P304" i="13"/>
  <c r="O304" i="13"/>
  <c r="P299" i="13"/>
  <c r="O299" i="13"/>
  <c r="P294" i="13"/>
  <c r="O294" i="13"/>
  <c r="P289" i="13"/>
  <c r="O289" i="13"/>
  <c r="P284" i="13"/>
  <c r="O284" i="13"/>
  <c r="P279" i="13"/>
  <c r="O279" i="13"/>
  <c r="P274" i="13"/>
  <c r="O274" i="13"/>
  <c r="P269" i="13"/>
  <c r="O269" i="13"/>
  <c r="P264" i="13"/>
  <c r="O264" i="13"/>
  <c r="P257" i="13"/>
  <c r="O257" i="13"/>
  <c r="P247" i="13"/>
  <c r="O247" i="13"/>
  <c r="P256" i="13"/>
  <c r="O256" i="13"/>
  <c r="P246" i="13"/>
  <c r="O246" i="13"/>
  <c r="P239" i="13"/>
  <c r="O239" i="13"/>
  <c r="P234" i="13"/>
  <c r="O234" i="13"/>
  <c r="P229" i="13"/>
  <c r="O229" i="13"/>
  <c r="P224" i="13"/>
  <c r="O224" i="13"/>
  <c r="P219" i="13"/>
  <c r="O219" i="13"/>
  <c r="P214" i="13"/>
  <c r="O214" i="13"/>
  <c r="P622" i="13"/>
  <c r="O622" i="13"/>
  <c r="P616" i="13"/>
  <c r="O616" i="13"/>
  <c r="P610" i="13"/>
  <c r="O610" i="13"/>
  <c r="P604" i="13"/>
  <c r="O604" i="13"/>
  <c r="P598" i="13"/>
  <c r="O598" i="13"/>
  <c r="P592" i="13"/>
  <c r="O592" i="13"/>
  <c r="P586" i="13"/>
  <c r="O586" i="13"/>
  <c r="P580" i="13"/>
  <c r="O580" i="13"/>
  <c r="P574" i="13"/>
  <c r="O574" i="13"/>
  <c r="P568" i="13"/>
  <c r="O568" i="13"/>
  <c r="P562" i="13"/>
  <c r="O562" i="13"/>
  <c r="P556" i="13"/>
  <c r="O556" i="13"/>
  <c r="P550" i="13"/>
  <c r="O550" i="13"/>
  <c r="P544" i="13"/>
  <c r="O544" i="13"/>
  <c r="P538" i="13"/>
  <c r="O538" i="13"/>
  <c r="P532" i="13"/>
  <c r="O532" i="13"/>
  <c r="P526" i="13"/>
  <c r="O526" i="13"/>
  <c r="P486" i="13"/>
  <c r="O486" i="13"/>
  <c r="P480" i="13"/>
  <c r="O480" i="13"/>
  <c r="P474" i="13"/>
  <c r="O474" i="13"/>
  <c r="P468" i="13"/>
  <c r="O468" i="13"/>
  <c r="P462" i="13"/>
  <c r="O462" i="13"/>
  <c r="P208" i="13"/>
  <c r="O208" i="13"/>
  <c r="P202" i="13"/>
  <c r="O202" i="13"/>
  <c r="P196" i="13"/>
  <c r="O196" i="13"/>
  <c r="P190" i="13"/>
  <c r="O190" i="13"/>
  <c r="P184" i="13"/>
  <c r="O184" i="13"/>
  <c r="P177" i="13"/>
  <c r="O177" i="13"/>
  <c r="P171" i="13"/>
  <c r="O171" i="13"/>
  <c r="P165" i="13"/>
  <c r="O165" i="13"/>
  <c r="P159" i="13"/>
  <c r="O159" i="13"/>
  <c r="P149" i="13"/>
  <c r="O149" i="13"/>
  <c r="P143" i="13"/>
  <c r="O143" i="13"/>
  <c r="P137" i="13"/>
  <c r="O137" i="13"/>
  <c r="P131" i="13"/>
  <c r="O131" i="13"/>
  <c r="P125" i="13"/>
  <c r="O125" i="13"/>
  <c r="P119" i="13"/>
  <c r="O119" i="13"/>
  <c r="P113" i="13"/>
  <c r="O113" i="13"/>
  <c r="P107" i="13"/>
  <c r="O107" i="13"/>
  <c r="P101" i="13"/>
  <c r="O101" i="13"/>
  <c r="P94" i="13"/>
  <c r="O94" i="13"/>
  <c r="P88" i="13"/>
  <c r="O88" i="13"/>
  <c r="P82" i="13"/>
  <c r="O82" i="13"/>
  <c r="P76" i="13"/>
  <c r="O76" i="13"/>
  <c r="P70" i="13"/>
  <c r="O70" i="13"/>
  <c r="P64" i="13"/>
  <c r="O64" i="13"/>
  <c r="P58" i="13"/>
  <c r="O58" i="13"/>
  <c r="P52" i="13"/>
  <c r="O52" i="13"/>
  <c r="P46" i="13"/>
  <c r="O46" i="13"/>
  <c r="P40" i="13"/>
  <c r="O40" i="13"/>
  <c r="P34" i="13"/>
  <c r="O34" i="13"/>
  <c r="P28" i="13"/>
  <c r="O28" i="13"/>
  <c r="P22" i="13"/>
  <c r="O22" i="13"/>
  <c r="P16" i="13"/>
  <c r="O16" i="13"/>
  <c r="P10" i="13"/>
  <c r="O10" i="13"/>
  <c r="P4" i="13"/>
  <c r="O4" i="13"/>
  <c r="P442" i="13"/>
  <c r="O442" i="13"/>
  <c r="P437" i="13"/>
  <c r="O437" i="13"/>
  <c r="P432" i="13"/>
  <c r="O432" i="13"/>
  <c r="P427" i="13"/>
  <c r="O427" i="13"/>
  <c r="P422" i="13"/>
  <c r="O422" i="13"/>
  <c r="P417" i="13"/>
  <c r="O417" i="13"/>
  <c r="P412" i="13"/>
  <c r="O412" i="13"/>
  <c r="P407" i="13"/>
  <c r="O407" i="13"/>
  <c r="P402" i="13"/>
  <c r="O402" i="13"/>
  <c r="P397" i="13"/>
  <c r="O397" i="13"/>
  <c r="P392" i="13"/>
  <c r="O392" i="13"/>
  <c r="P387" i="13"/>
  <c r="O387" i="13"/>
  <c r="N511" i="13"/>
  <c r="M511" i="13"/>
  <c r="L511" i="13"/>
  <c r="K511" i="13"/>
  <c r="J511" i="13"/>
  <c r="I511" i="13"/>
  <c r="H511" i="13"/>
  <c r="G511" i="13"/>
  <c r="F511" i="13"/>
  <c r="E511" i="13"/>
  <c r="N505" i="13"/>
  <c r="M505" i="13"/>
  <c r="L505" i="13"/>
  <c r="K505" i="13"/>
  <c r="J505" i="13"/>
  <c r="I505" i="13"/>
  <c r="H505" i="13"/>
  <c r="G505" i="13"/>
  <c r="F505" i="13"/>
  <c r="E505" i="13"/>
  <c r="N499" i="13"/>
  <c r="M499" i="13"/>
  <c r="L499" i="13"/>
  <c r="K499" i="13"/>
  <c r="J499" i="13"/>
  <c r="I499" i="13"/>
  <c r="H499" i="13"/>
  <c r="G499" i="13"/>
  <c r="F499" i="13"/>
  <c r="E499" i="13"/>
  <c r="N510" i="13"/>
  <c r="M510" i="13"/>
  <c r="L510" i="13"/>
  <c r="K510" i="13"/>
  <c r="J510" i="13"/>
  <c r="I510" i="13"/>
  <c r="H510" i="13"/>
  <c r="G510" i="13"/>
  <c r="F510" i="13"/>
  <c r="E510" i="13"/>
  <c r="N504" i="13"/>
  <c r="M504" i="13"/>
  <c r="L504" i="13"/>
  <c r="K504" i="13"/>
  <c r="J504" i="13"/>
  <c r="I504" i="13"/>
  <c r="H504" i="13"/>
  <c r="G504" i="13"/>
  <c r="F504" i="13"/>
  <c r="E504" i="13"/>
  <c r="N498" i="13"/>
  <c r="M498" i="13"/>
  <c r="L498" i="13"/>
  <c r="K498" i="13"/>
  <c r="J498" i="13"/>
  <c r="I498" i="13"/>
  <c r="H498" i="13"/>
  <c r="G498" i="13"/>
  <c r="F498" i="13"/>
  <c r="E498" i="13"/>
  <c r="N509" i="13"/>
  <c r="M509" i="13"/>
  <c r="L509" i="13"/>
  <c r="K509" i="13"/>
  <c r="J509" i="13"/>
  <c r="I509" i="13"/>
  <c r="H509" i="13"/>
  <c r="G509" i="13"/>
  <c r="F509" i="13"/>
  <c r="E509" i="13"/>
  <c r="N503" i="13"/>
  <c r="M503" i="13"/>
  <c r="L503" i="13"/>
  <c r="K503" i="13"/>
  <c r="J503" i="13"/>
  <c r="I503" i="13"/>
  <c r="H503" i="13"/>
  <c r="G503" i="13"/>
  <c r="F503" i="13"/>
  <c r="E503" i="13"/>
  <c r="N497" i="13"/>
  <c r="M497" i="13"/>
  <c r="L497" i="13"/>
  <c r="K497" i="13"/>
  <c r="J497" i="13"/>
  <c r="I497" i="13"/>
  <c r="H497" i="13"/>
  <c r="G497" i="13"/>
  <c r="F497" i="13"/>
  <c r="E497" i="13"/>
  <c r="N508" i="13"/>
  <c r="M508" i="13"/>
  <c r="L508" i="13"/>
  <c r="K508" i="13"/>
  <c r="J508" i="13"/>
  <c r="I508" i="13"/>
  <c r="H508" i="13"/>
  <c r="G508" i="13"/>
  <c r="F508" i="13"/>
  <c r="E508" i="13"/>
  <c r="N502" i="13"/>
  <c r="M502" i="13"/>
  <c r="L502" i="13"/>
  <c r="K502" i="13"/>
  <c r="J502" i="13"/>
  <c r="I502" i="13"/>
  <c r="H502" i="13"/>
  <c r="G502" i="13"/>
  <c r="F502" i="13"/>
  <c r="E502" i="13"/>
  <c r="N496" i="13"/>
  <c r="M496" i="13"/>
  <c r="L496" i="13"/>
  <c r="K496" i="13"/>
  <c r="J496" i="13"/>
  <c r="I496" i="13"/>
  <c r="H496" i="13"/>
  <c r="G496" i="13"/>
  <c r="F496" i="13"/>
  <c r="E496" i="13"/>
  <c r="N507" i="13"/>
  <c r="M507" i="13"/>
  <c r="L507" i="13"/>
  <c r="K507" i="13"/>
  <c r="J507" i="13"/>
  <c r="I507" i="13"/>
  <c r="H507" i="13"/>
  <c r="G507" i="13"/>
  <c r="F507" i="13"/>
  <c r="E507" i="13"/>
  <c r="N501" i="13"/>
  <c r="M501" i="13"/>
  <c r="L501" i="13"/>
  <c r="K501" i="13"/>
  <c r="J501" i="13"/>
  <c r="I501" i="13"/>
  <c r="H501" i="13"/>
  <c r="G501" i="13"/>
  <c r="F501" i="13"/>
  <c r="E501" i="13"/>
  <c r="N495" i="13"/>
  <c r="M495" i="13"/>
  <c r="L495" i="13"/>
  <c r="K495" i="13"/>
  <c r="J495" i="13"/>
  <c r="I495" i="13"/>
  <c r="H495" i="13"/>
  <c r="G495" i="13"/>
  <c r="F495" i="13"/>
  <c r="E495" i="13"/>
  <c r="N506" i="13"/>
  <c r="M506" i="13"/>
  <c r="L506" i="13"/>
  <c r="K506" i="13"/>
  <c r="J506" i="13"/>
  <c r="I506" i="13"/>
  <c r="H506" i="13"/>
  <c r="G506" i="13"/>
  <c r="F506" i="13"/>
  <c r="E506" i="13"/>
  <c r="N500" i="13"/>
  <c r="M500" i="13"/>
  <c r="L500" i="13"/>
  <c r="K500" i="13"/>
  <c r="J500" i="13"/>
  <c r="I500" i="13"/>
  <c r="H500" i="13"/>
  <c r="G500" i="13"/>
  <c r="F500" i="13"/>
  <c r="E500" i="13"/>
  <c r="N494" i="13"/>
  <c r="M494" i="13"/>
  <c r="L494" i="13"/>
  <c r="K494" i="13"/>
  <c r="J494" i="13"/>
  <c r="I494" i="13"/>
  <c r="H494" i="13"/>
  <c r="G494" i="13"/>
  <c r="F494" i="13"/>
  <c r="E494" i="13"/>
  <c r="N458" i="13"/>
  <c r="M458" i="13"/>
  <c r="L458" i="13"/>
  <c r="K458" i="13"/>
  <c r="J458" i="13"/>
  <c r="I458" i="13"/>
  <c r="H458" i="13"/>
  <c r="G458" i="13"/>
  <c r="F458" i="13"/>
  <c r="E458" i="13"/>
  <c r="N457" i="13"/>
  <c r="M457" i="13"/>
  <c r="L457" i="13"/>
  <c r="K457" i="13"/>
  <c r="J457" i="13"/>
  <c r="I457" i="13"/>
  <c r="H457" i="13"/>
  <c r="G457" i="13"/>
  <c r="F457" i="13"/>
  <c r="E457" i="13"/>
  <c r="N456" i="13"/>
  <c r="M456" i="13"/>
  <c r="L456" i="13"/>
  <c r="K456" i="13"/>
  <c r="J456" i="13"/>
  <c r="I456" i="13"/>
  <c r="H456" i="13"/>
  <c r="G456" i="13"/>
  <c r="F456" i="13"/>
  <c r="E456" i="13"/>
  <c r="N455" i="13"/>
  <c r="M455" i="13"/>
  <c r="L455" i="13"/>
  <c r="K455" i="13"/>
  <c r="J455" i="13"/>
  <c r="I455" i="13"/>
  <c r="H455" i="13"/>
  <c r="G455" i="13"/>
  <c r="F455" i="13"/>
  <c r="E455" i="13"/>
  <c r="N454" i="13"/>
  <c r="M454" i="13"/>
  <c r="L454" i="13"/>
  <c r="K454" i="13"/>
  <c r="J454" i="13"/>
  <c r="I454" i="13"/>
  <c r="H454" i="13"/>
  <c r="G454" i="13"/>
  <c r="F454" i="13"/>
  <c r="E454" i="13"/>
  <c r="N453" i="13"/>
  <c r="M453" i="13"/>
  <c r="L453" i="13"/>
  <c r="K453" i="13"/>
  <c r="J453" i="13"/>
  <c r="I453" i="13"/>
  <c r="H453" i="13"/>
  <c r="G453" i="13"/>
  <c r="F453" i="13"/>
  <c r="E453" i="13"/>
  <c r="N730" i="13"/>
  <c r="M730" i="13"/>
  <c r="L730" i="13"/>
  <c r="K730" i="13"/>
  <c r="J730" i="13"/>
  <c r="I730" i="13"/>
  <c r="H730" i="13"/>
  <c r="G730" i="13"/>
  <c r="F730" i="13"/>
  <c r="E730" i="13"/>
  <c r="N724" i="13"/>
  <c r="M724" i="13"/>
  <c r="L724" i="13"/>
  <c r="K724" i="13"/>
  <c r="J724" i="13"/>
  <c r="I724" i="13"/>
  <c r="H724" i="13"/>
  <c r="G724" i="13"/>
  <c r="F724" i="13"/>
  <c r="E724" i="13"/>
  <c r="N718" i="13"/>
  <c r="M718" i="13"/>
  <c r="L718" i="13"/>
  <c r="K718" i="13"/>
  <c r="J718" i="13"/>
  <c r="I718" i="13"/>
  <c r="H718" i="13"/>
  <c r="G718" i="13"/>
  <c r="F718" i="13"/>
  <c r="E718" i="13"/>
  <c r="N711" i="13"/>
  <c r="M711" i="13"/>
  <c r="L711" i="13"/>
  <c r="K711" i="13"/>
  <c r="J711" i="13"/>
  <c r="I711" i="13"/>
  <c r="H711" i="13"/>
  <c r="G711" i="13"/>
  <c r="F711" i="13"/>
  <c r="E711" i="13"/>
  <c r="N705" i="13"/>
  <c r="M705" i="13"/>
  <c r="L705" i="13"/>
  <c r="K705" i="13"/>
  <c r="J705" i="13"/>
  <c r="I705" i="13"/>
  <c r="H705" i="13"/>
  <c r="G705" i="13"/>
  <c r="F705" i="13"/>
  <c r="E705" i="13"/>
  <c r="N699" i="13"/>
  <c r="M699" i="13"/>
  <c r="L699" i="13"/>
  <c r="K699" i="13"/>
  <c r="J699" i="13"/>
  <c r="I699" i="13"/>
  <c r="H699" i="13"/>
  <c r="G699" i="13"/>
  <c r="F699" i="13"/>
  <c r="E699" i="13"/>
  <c r="N693" i="13"/>
  <c r="M693" i="13"/>
  <c r="L693" i="13"/>
  <c r="K693" i="13"/>
  <c r="J693" i="13"/>
  <c r="I693" i="13"/>
  <c r="H693" i="13"/>
  <c r="G693" i="13"/>
  <c r="F693" i="13"/>
  <c r="E693" i="13"/>
  <c r="N687" i="13"/>
  <c r="M687" i="13"/>
  <c r="L687" i="13"/>
  <c r="K687" i="13"/>
  <c r="J687" i="13"/>
  <c r="I687" i="13"/>
  <c r="H687" i="13"/>
  <c r="G687" i="13"/>
  <c r="F687" i="13"/>
  <c r="E687" i="13"/>
  <c r="N681" i="13"/>
  <c r="M681" i="13"/>
  <c r="L681" i="13"/>
  <c r="K681" i="13"/>
  <c r="J681" i="13"/>
  <c r="I681" i="13"/>
  <c r="H681" i="13"/>
  <c r="G681" i="13"/>
  <c r="F681" i="13"/>
  <c r="E681" i="13"/>
  <c r="N729" i="13"/>
  <c r="M729" i="13"/>
  <c r="L729" i="13"/>
  <c r="K729" i="13"/>
  <c r="J729" i="13"/>
  <c r="I729" i="13"/>
  <c r="H729" i="13"/>
  <c r="G729" i="13"/>
  <c r="F729" i="13"/>
  <c r="E729" i="13"/>
  <c r="N723" i="13"/>
  <c r="M723" i="13"/>
  <c r="L723" i="13"/>
  <c r="K723" i="13"/>
  <c r="J723" i="13"/>
  <c r="I723" i="13"/>
  <c r="H723" i="13"/>
  <c r="G723" i="13"/>
  <c r="F723" i="13"/>
  <c r="E723" i="13"/>
  <c r="N717" i="13"/>
  <c r="M717" i="13"/>
  <c r="L717" i="13"/>
  <c r="K717" i="13"/>
  <c r="J717" i="13"/>
  <c r="I717" i="13"/>
  <c r="H717" i="13"/>
  <c r="G717" i="13"/>
  <c r="F717" i="13"/>
  <c r="E717" i="13"/>
  <c r="N710" i="13"/>
  <c r="M710" i="13"/>
  <c r="L710" i="13"/>
  <c r="K710" i="13"/>
  <c r="J710" i="13"/>
  <c r="I710" i="13"/>
  <c r="H710" i="13"/>
  <c r="G710" i="13"/>
  <c r="F710" i="13"/>
  <c r="E710" i="13"/>
  <c r="N704" i="13"/>
  <c r="M704" i="13"/>
  <c r="L704" i="13"/>
  <c r="K704" i="13"/>
  <c r="J704" i="13"/>
  <c r="I704" i="13"/>
  <c r="H704" i="13"/>
  <c r="G704" i="13"/>
  <c r="F704" i="13"/>
  <c r="E704" i="13"/>
  <c r="N698" i="13"/>
  <c r="M698" i="13"/>
  <c r="L698" i="13"/>
  <c r="K698" i="13"/>
  <c r="J698" i="13"/>
  <c r="I698" i="13"/>
  <c r="H698" i="13"/>
  <c r="G698" i="13"/>
  <c r="F698" i="13"/>
  <c r="E698" i="13"/>
  <c r="N692" i="13"/>
  <c r="M692" i="13"/>
  <c r="L692" i="13"/>
  <c r="K692" i="13"/>
  <c r="J692" i="13"/>
  <c r="I692" i="13"/>
  <c r="H692" i="13"/>
  <c r="G692" i="13"/>
  <c r="F692" i="13"/>
  <c r="E692" i="13"/>
  <c r="N686" i="13"/>
  <c r="M686" i="13"/>
  <c r="L686" i="13"/>
  <c r="K686" i="13"/>
  <c r="J686" i="13"/>
  <c r="I686" i="13"/>
  <c r="H686" i="13"/>
  <c r="G686" i="13"/>
  <c r="F686" i="13"/>
  <c r="E686" i="13"/>
  <c r="N680" i="13"/>
  <c r="M680" i="13"/>
  <c r="L680" i="13"/>
  <c r="K680" i="13"/>
  <c r="J680" i="13"/>
  <c r="I680" i="13"/>
  <c r="H680" i="13"/>
  <c r="G680" i="13"/>
  <c r="F680" i="13"/>
  <c r="E680" i="13"/>
  <c r="N728" i="13"/>
  <c r="M728" i="13"/>
  <c r="L728" i="13"/>
  <c r="K728" i="13"/>
  <c r="J728" i="13"/>
  <c r="I728" i="13"/>
  <c r="H728" i="13"/>
  <c r="G728" i="13"/>
  <c r="F728" i="13"/>
  <c r="E728" i="13"/>
  <c r="N722" i="13"/>
  <c r="M722" i="13"/>
  <c r="L722" i="13"/>
  <c r="K722" i="13"/>
  <c r="J722" i="13"/>
  <c r="I722" i="13"/>
  <c r="H722" i="13"/>
  <c r="G722" i="13"/>
  <c r="F722" i="13"/>
  <c r="E722" i="13"/>
  <c r="N716" i="13"/>
  <c r="M716" i="13"/>
  <c r="L716" i="13"/>
  <c r="K716" i="13"/>
  <c r="J716" i="13"/>
  <c r="I716" i="13"/>
  <c r="H716" i="13"/>
  <c r="G716" i="13"/>
  <c r="F716" i="13"/>
  <c r="E716" i="13"/>
  <c r="N709" i="13"/>
  <c r="M709" i="13"/>
  <c r="L709" i="13"/>
  <c r="K709" i="13"/>
  <c r="J709" i="13"/>
  <c r="I709" i="13"/>
  <c r="H709" i="13"/>
  <c r="G709" i="13"/>
  <c r="F709" i="13"/>
  <c r="E709" i="13"/>
  <c r="N703" i="13"/>
  <c r="M703" i="13"/>
  <c r="L703" i="13"/>
  <c r="K703" i="13"/>
  <c r="J703" i="13"/>
  <c r="I703" i="13"/>
  <c r="H703" i="13"/>
  <c r="G703" i="13"/>
  <c r="F703" i="13"/>
  <c r="E703" i="13"/>
  <c r="N697" i="13"/>
  <c r="M697" i="13"/>
  <c r="L697" i="13"/>
  <c r="K697" i="13"/>
  <c r="J697" i="13"/>
  <c r="I697" i="13"/>
  <c r="H697" i="13"/>
  <c r="G697" i="13"/>
  <c r="F697" i="13"/>
  <c r="E697" i="13"/>
  <c r="N691" i="13"/>
  <c r="M691" i="13"/>
  <c r="L691" i="13"/>
  <c r="K691" i="13"/>
  <c r="J691" i="13"/>
  <c r="I691" i="13"/>
  <c r="H691" i="13"/>
  <c r="G691" i="13"/>
  <c r="F691" i="13"/>
  <c r="E691" i="13"/>
  <c r="N685" i="13"/>
  <c r="M685" i="13"/>
  <c r="L685" i="13"/>
  <c r="K685" i="13"/>
  <c r="J685" i="13"/>
  <c r="I685" i="13"/>
  <c r="H685" i="13"/>
  <c r="G685" i="13"/>
  <c r="F685" i="13"/>
  <c r="E685" i="13"/>
  <c r="N679" i="13"/>
  <c r="M679" i="13"/>
  <c r="L679" i="13"/>
  <c r="K679" i="13"/>
  <c r="J679" i="13"/>
  <c r="I679" i="13"/>
  <c r="H679" i="13"/>
  <c r="G679" i="13"/>
  <c r="F679" i="13"/>
  <c r="E679" i="13"/>
  <c r="N727" i="13"/>
  <c r="M727" i="13"/>
  <c r="L727" i="13"/>
  <c r="K727" i="13"/>
  <c r="J727" i="13"/>
  <c r="I727" i="13"/>
  <c r="H727" i="13"/>
  <c r="G727" i="13"/>
  <c r="F727" i="13"/>
  <c r="E727" i="13"/>
  <c r="N721" i="13"/>
  <c r="M721" i="13"/>
  <c r="L721" i="13"/>
  <c r="K721" i="13"/>
  <c r="J721" i="13"/>
  <c r="I721" i="13"/>
  <c r="H721" i="13"/>
  <c r="G721" i="13"/>
  <c r="F721" i="13"/>
  <c r="E721" i="13"/>
  <c r="N715" i="13"/>
  <c r="M715" i="13"/>
  <c r="L715" i="13"/>
  <c r="K715" i="13"/>
  <c r="J715" i="13"/>
  <c r="I715" i="13"/>
  <c r="H715" i="13"/>
  <c r="G715" i="13"/>
  <c r="F715" i="13"/>
  <c r="E715" i="13"/>
  <c r="N708" i="13"/>
  <c r="M708" i="13"/>
  <c r="L708" i="13"/>
  <c r="K708" i="13"/>
  <c r="J708" i="13"/>
  <c r="I708" i="13"/>
  <c r="H708" i="13"/>
  <c r="G708" i="13"/>
  <c r="F708" i="13"/>
  <c r="E708" i="13"/>
  <c r="N702" i="13"/>
  <c r="M702" i="13"/>
  <c r="L702" i="13"/>
  <c r="K702" i="13"/>
  <c r="J702" i="13"/>
  <c r="I702" i="13"/>
  <c r="H702" i="13"/>
  <c r="G702" i="13"/>
  <c r="F702" i="13"/>
  <c r="E702" i="13"/>
  <c r="N696" i="13"/>
  <c r="M696" i="13"/>
  <c r="L696" i="13"/>
  <c r="K696" i="13"/>
  <c r="J696" i="13"/>
  <c r="I696" i="13"/>
  <c r="H696" i="13"/>
  <c r="G696" i="13"/>
  <c r="F696" i="13"/>
  <c r="E696" i="13"/>
  <c r="N690" i="13"/>
  <c r="M690" i="13"/>
  <c r="L690" i="13"/>
  <c r="K690" i="13"/>
  <c r="J690" i="13"/>
  <c r="I690" i="13"/>
  <c r="H690" i="13"/>
  <c r="G690" i="13"/>
  <c r="F690" i="13"/>
  <c r="E690" i="13"/>
  <c r="N684" i="13"/>
  <c r="M684" i="13"/>
  <c r="L684" i="13"/>
  <c r="K684" i="13"/>
  <c r="J684" i="13"/>
  <c r="I684" i="13"/>
  <c r="H684" i="13"/>
  <c r="G684" i="13"/>
  <c r="F684" i="13"/>
  <c r="E684" i="13"/>
  <c r="N678" i="13"/>
  <c r="M678" i="13"/>
  <c r="L678" i="13"/>
  <c r="K678" i="13"/>
  <c r="J678" i="13"/>
  <c r="I678" i="13"/>
  <c r="H678" i="13"/>
  <c r="G678" i="13"/>
  <c r="F678" i="13"/>
  <c r="E678" i="13"/>
  <c r="N726" i="13"/>
  <c r="M726" i="13"/>
  <c r="L726" i="13"/>
  <c r="K726" i="13"/>
  <c r="J726" i="13"/>
  <c r="I726" i="13"/>
  <c r="H726" i="13"/>
  <c r="G726" i="13"/>
  <c r="F726" i="13"/>
  <c r="E726" i="13"/>
  <c r="N720" i="13"/>
  <c r="M720" i="13"/>
  <c r="L720" i="13"/>
  <c r="K720" i="13"/>
  <c r="J720" i="13"/>
  <c r="I720" i="13"/>
  <c r="H720" i="13"/>
  <c r="G720" i="13"/>
  <c r="F720" i="13"/>
  <c r="E720" i="13"/>
  <c r="N714" i="13"/>
  <c r="M714" i="13"/>
  <c r="L714" i="13"/>
  <c r="K714" i="13"/>
  <c r="J714" i="13"/>
  <c r="I714" i="13"/>
  <c r="H714" i="13"/>
  <c r="G714" i="13"/>
  <c r="F714" i="13"/>
  <c r="E714" i="13"/>
  <c r="N707" i="13"/>
  <c r="M707" i="13"/>
  <c r="L707" i="13"/>
  <c r="K707" i="13"/>
  <c r="J707" i="13"/>
  <c r="I707" i="13"/>
  <c r="H707" i="13"/>
  <c r="G707" i="13"/>
  <c r="F707" i="13"/>
  <c r="E707" i="13"/>
  <c r="N701" i="13"/>
  <c r="M701" i="13"/>
  <c r="L701" i="13"/>
  <c r="K701" i="13"/>
  <c r="J701" i="13"/>
  <c r="I701" i="13"/>
  <c r="H701" i="13"/>
  <c r="G701" i="13"/>
  <c r="F701" i="13"/>
  <c r="E701" i="13"/>
  <c r="N695" i="13"/>
  <c r="M695" i="13"/>
  <c r="L695" i="13"/>
  <c r="K695" i="13"/>
  <c r="J695" i="13"/>
  <c r="I695" i="13"/>
  <c r="H695" i="13"/>
  <c r="G695" i="13"/>
  <c r="F695" i="13"/>
  <c r="E695" i="13"/>
  <c r="N689" i="13"/>
  <c r="M689" i="13"/>
  <c r="L689" i="13"/>
  <c r="K689" i="13"/>
  <c r="J689" i="13"/>
  <c r="I689" i="13"/>
  <c r="H689" i="13"/>
  <c r="G689" i="13"/>
  <c r="F689" i="13"/>
  <c r="E689" i="13"/>
  <c r="N683" i="13"/>
  <c r="M683" i="13"/>
  <c r="L683" i="13"/>
  <c r="K683" i="13"/>
  <c r="J683" i="13"/>
  <c r="I683" i="13"/>
  <c r="H683" i="13"/>
  <c r="G683" i="13"/>
  <c r="F683" i="13"/>
  <c r="E683" i="13"/>
  <c r="N677" i="13"/>
  <c r="M677" i="13"/>
  <c r="L677" i="13"/>
  <c r="K677" i="13"/>
  <c r="J677" i="13"/>
  <c r="I677" i="13"/>
  <c r="H677" i="13"/>
  <c r="G677" i="13"/>
  <c r="F677" i="13"/>
  <c r="E677" i="13"/>
  <c r="N725" i="13"/>
  <c r="M725" i="13"/>
  <c r="L725" i="13"/>
  <c r="K725" i="13"/>
  <c r="J725" i="13"/>
  <c r="I725" i="13"/>
  <c r="H725" i="13"/>
  <c r="G725" i="13"/>
  <c r="F725" i="13"/>
  <c r="E725" i="13"/>
  <c r="N719" i="13"/>
  <c r="M719" i="13"/>
  <c r="L719" i="13"/>
  <c r="K719" i="13"/>
  <c r="J719" i="13"/>
  <c r="I719" i="13"/>
  <c r="H719" i="13"/>
  <c r="G719" i="13"/>
  <c r="F719" i="13"/>
  <c r="E719" i="13"/>
  <c r="N713" i="13"/>
  <c r="M713" i="13"/>
  <c r="L713" i="13"/>
  <c r="K713" i="13"/>
  <c r="J713" i="13"/>
  <c r="I713" i="13"/>
  <c r="H713" i="13"/>
  <c r="G713" i="13"/>
  <c r="F713" i="13"/>
  <c r="E713" i="13"/>
  <c r="N706" i="13"/>
  <c r="M706" i="13"/>
  <c r="L706" i="13"/>
  <c r="K706" i="13"/>
  <c r="J706" i="13"/>
  <c r="I706" i="13"/>
  <c r="H706" i="13"/>
  <c r="G706" i="13"/>
  <c r="F706" i="13"/>
  <c r="E706" i="13"/>
  <c r="N700" i="13"/>
  <c r="M700" i="13"/>
  <c r="L700" i="13"/>
  <c r="K700" i="13"/>
  <c r="J700" i="13"/>
  <c r="I700" i="13"/>
  <c r="H700" i="13"/>
  <c r="G700" i="13"/>
  <c r="F700" i="13"/>
  <c r="E700" i="13"/>
  <c r="N694" i="13"/>
  <c r="M694" i="13"/>
  <c r="L694" i="13"/>
  <c r="K694" i="13"/>
  <c r="J694" i="13"/>
  <c r="I694" i="13"/>
  <c r="H694" i="13"/>
  <c r="G694" i="13"/>
  <c r="F694" i="13"/>
  <c r="E694" i="13"/>
  <c r="N688" i="13"/>
  <c r="M688" i="13"/>
  <c r="L688" i="13"/>
  <c r="K688" i="13"/>
  <c r="J688" i="13"/>
  <c r="I688" i="13"/>
  <c r="H688" i="13"/>
  <c r="G688" i="13"/>
  <c r="F688" i="13"/>
  <c r="E688" i="13"/>
  <c r="N682" i="13"/>
  <c r="M682" i="13"/>
  <c r="L682" i="13"/>
  <c r="K682" i="13"/>
  <c r="J682" i="13"/>
  <c r="I682" i="13"/>
  <c r="H682" i="13"/>
  <c r="G682" i="13"/>
  <c r="F682" i="13"/>
  <c r="E682" i="13"/>
  <c r="N676" i="13"/>
  <c r="M676" i="13"/>
  <c r="L676" i="13"/>
  <c r="K676" i="13"/>
  <c r="J676" i="13"/>
  <c r="I676" i="13"/>
  <c r="H676" i="13"/>
  <c r="G676" i="13"/>
  <c r="F676" i="13"/>
  <c r="E676" i="13"/>
  <c r="N366" i="13"/>
  <c r="M366" i="13"/>
  <c r="L366" i="13"/>
  <c r="K366" i="13"/>
  <c r="J366" i="13"/>
  <c r="I366" i="13"/>
  <c r="H366" i="13"/>
  <c r="G366" i="13"/>
  <c r="F366" i="13"/>
  <c r="E366" i="13"/>
  <c r="N361" i="13"/>
  <c r="M361" i="13"/>
  <c r="L361" i="13"/>
  <c r="K361" i="13"/>
  <c r="J361" i="13"/>
  <c r="I361" i="13"/>
  <c r="H361" i="13"/>
  <c r="G361" i="13"/>
  <c r="F361" i="13"/>
  <c r="E361" i="13"/>
  <c r="N356" i="13"/>
  <c r="M356" i="13"/>
  <c r="L356" i="13"/>
  <c r="K356" i="13"/>
  <c r="J356" i="13"/>
  <c r="I356" i="13"/>
  <c r="H356" i="13"/>
  <c r="G356" i="13"/>
  <c r="F356" i="13"/>
  <c r="E356" i="13"/>
  <c r="N351" i="13"/>
  <c r="M351" i="13"/>
  <c r="L351" i="13"/>
  <c r="K351" i="13"/>
  <c r="J351" i="13"/>
  <c r="I351" i="13"/>
  <c r="H351" i="13"/>
  <c r="G351" i="13"/>
  <c r="F351" i="13"/>
  <c r="E351" i="13"/>
  <c r="N346" i="13"/>
  <c r="M346" i="13"/>
  <c r="L346" i="13"/>
  <c r="K346" i="13"/>
  <c r="J346" i="13"/>
  <c r="I346" i="13"/>
  <c r="H346" i="13"/>
  <c r="G346" i="13"/>
  <c r="F346" i="13"/>
  <c r="E346" i="13"/>
  <c r="N341" i="13"/>
  <c r="M341" i="13"/>
  <c r="L341" i="13"/>
  <c r="K341" i="13"/>
  <c r="J341" i="13"/>
  <c r="I341" i="13"/>
  <c r="H341" i="13"/>
  <c r="G341" i="13"/>
  <c r="F341" i="13"/>
  <c r="E341" i="13"/>
  <c r="N336" i="13"/>
  <c r="M336" i="13"/>
  <c r="L336" i="13"/>
  <c r="K336" i="13"/>
  <c r="J336" i="13"/>
  <c r="I336" i="13"/>
  <c r="H336" i="13"/>
  <c r="G336" i="13"/>
  <c r="F336" i="13"/>
  <c r="E336" i="13"/>
  <c r="N331" i="13"/>
  <c r="M331" i="13"/>
  <c r="L331" i="13"/>
  <c r="K331" i="13"/>
  <c r="J331" i="13"/>
  <c r="I331" i="13"/>
  <c r="H331" i="13"/>
  <c r="G331" i="13"/>
  <c r="F331" i="13"/>
  <c r="E331" i="13"/>
  <c r="N326" i="13"/>
  <c r="M326" i="13"/>
  <c r="L326" i="13"/>
  <c r="K326" i="13"/>
  <c r="J326" i="13"/>
  <c r="I326" i="13"/>
  <c r="H326" i="13"/>
  <c r="G326" i="13"/>
  <c r="F326" i="13"/>
  <c r="E326" i="13"/>
  <c r="N316" i="13"/>
  <c r="M316" i="13"/>
  <c r="L316" i="13"/>
  <c r="J316" i="13"/>
  <c r="I316" i="13"/>
  <c r="H316" i="13"/>
  <c r="G316" i="13"/>
  <c r="F316" i="13"/>
  <c r="E316" i="13"/>
  <c r="N311" i="13"/>
  <c r="M311" i="13"/>
  <c r="L311" i="13"/>
  <c r="J311" i="13"/>
  <c r="I311" i="13"/>
  <c r="H311" i="13"/>
  <c r="G311" i="13"/>
  <c r="F311" i="13"/>
  <c r="E311" i="13"/>
  <c r="N306" i="13"/>
  <c r="M306" i="13"/>
  <c r="L306" i="13"/>
  <c r="J306" i="13"/>
  <c r="I306" i="13"/>
  <c r="H306" i="13"/>
  <c r="G306" i="13"/>
  <c r="F306" i="13"/>
  <c r="E306" i="13"/>
  <c r="N301" i="13"/>
  <c r="M301" i="13"/>
  <c r="L301" i="13"/>
  <c r="J301" i="13"/>
  <c r="I301" i="13"/>
  <c r="H301" i="13"/>
  <c r="G301" i="13"/>
  <c r="F301" i="13"/>
  <c r="E301" i="13"/>
  <c r="N296" i="13"/>
  <c r="M296" i="13"/>
  <c r="L296" i="13"/>
  <c r="J296" i="13"/>
  <c r="I296" i="13"/>
  <c r="H296" i="13"/>
  <c r="G296" i="13"/>
  <c r="F296" i="13"/>
  <c r="E296" i="13"/>
  <c r="N291" i="13"/>
  <c r="M291" i="13"/>
  <c r="L291" i="13"/>
  <c r="J291" i="13"/>
  <c r="I291" i="13"/>
  <c r="H291" i="13"/>
  <c r="G291" i="13"/>
  <c r="F291" i="13"/>
  <c r="E291" i="13"/>
  <c r="N286" i="13"/>
  <c r="M286" i="13"/>
  <c r="L286" i="13"/>
  <c r="J286" i="13"/>
  <c r="I286" i="13"/>
  <c r="H286" i="13"/>
  <c r="G286" i="13"/>
  <c r="F286" i="13"/>
  <c r="E286" i="13"/>
  <c r="N281" i="13"/>
  <c r="M281" i="13"/>
  <c r="L281" i="13"/>
  <c r="J281" i="13"/>
  <c r="I281" i="13"/>
  <c r="H281" i="13"/>
  <c r="G281" i="13"/>
  <c r="F281" i="13"/>
  <c r="E281" i="13"/>
  <c r="N276" i="13"/>
  <c r="M276" i="13"/>
  <c r="L276" i="13"/>
  <c r="J276" i="13"/>
  <c r="I276" i="13"/>
  <c r="H276" i="13"/>
  <c r="G276" i="13"/>
  <c r="F276" i="13"/>
  <c r="E276" i="13"/>
  <c r="N271" i="13"/>
  <c r="L271" i="13"/>
  <c r="F271" i="13"/>
  <c r="E271" i="13"/>
  <c r="N266" i="13"/>
  <c r="M266" i="13"/>
  <c r="L266" i="13"/>
  <c r="K266" i="13"/>
  <c r="J266" i="13"/>
  <c r="I266" i="13"/>
  <c r="H266" i="13"/>
  <c r="G266" i="13"/>
  <c r="F266" i="13"/>
  <c r="E266" i="13"/>
  <c r="N261" i="13"/>
  <c r="M261" i="13"/>
  <c r="L261" i="13"/>
  <c r="K261" i="13"/>
  <c r="J261" i="13"/>
  <c r="I261" i="13"/>
  <c r="H261" i="13"/>
  <c r="G261" i="13"/>
  <c r="F261" i="13"/>
  <c r="E261" i="13"/>
  <c r="N251" i="13"/>
  <c r="M251" i="13"/>
  <c r="L251" i="13"/>
  <c r="K251" i="13"/>
  <c r="J251" i="13"/>
  <c r="I251" i="13"/>
  <c r="H251" i="13"/>
  <c r="G251" i="13"/>
  <c r="F251" i="13"/>
  <c r="E251" i="13"/>
  <c r="N260" i="13"/>
  <c r="M260" i="13"/>
  <c r="L260" i="13"/>
  <c r="K260" i="13"/>
  <c r="J260" i="13"/>
  <c r="I260" i="13"/>
  <c r="H260" i="13"/>
  <c r="G260" i="13"/>
  <c r="F260" i="13"/>
  <c r="E260" i="13"/>
  <c r="N250" i="13"/>
  <c r="M250" i="13"/>
  <c r="L250" i="13"/>
  <c r="K250" i="13"/>
  <c r="J250" i="13"/>
  <c r="I250" i="13"/>
  <c r="H250" i="13"/>
  <c r="G250" i="13"/>
  <c r="F250" i="13"/>
  <c r="E250" i="13"/>
  <c r="N241" i="13"/>
  <c r="M241" i="13"/>
  <c r="L241" i="13"/>
  <c r="K241" i="13"/>
  <c r="J241" i="13"/>
  <c r="I241" i="13"/>
  <c r="H241" i="13"/>
  <c r="G241" i="13"/>
  <c r="F241" i="13"/>
  <c r="E241" i="13"/>
  <c r="N236" i="13"/>
  <c r="M236" i="13"/>
  <c r="L236" i="13"/>
  <c r="K236" i="13"/>
  <c r="J236" i="13"/>
  <c r="I236" i="13"/>
  <c r="H236" i="13"/>
  <c r="G236" i="13"/>
  <c r="F236" i="13"/>
  <c r="E236" i="13"/>
  <c r="N231" i="13"/>
  <c r="M231" i="13"/>
  <c r="L231" i="13"/>
  <c r="K231" i="13"/>
  <c r="J231" i="13"/>
  <c r="I231" i="13"/>
  <c r="H231" i="13"/>
  <c r="G231" i="13"/>
  <c r="F231" i="13"/>
  <c r="E231" i="13"/>
  <c r="N226" i="13"/>
  <c r="M226" i="13"/>
  <c r="L226" i="13"/>
  <c r="K226" i="13"/>
  <c r="J226" i="13"/>
  <c r="I226" i="13"/>
  <c r="H226" i="13"/>
  <c r="G226" i="13"/>
  <c r="F226" i="13"/>
  <c r="E226" i="13"/>
  <c r="N221" i="13"/>
  <c r="M221" i="13"/>
  <c r="L221" i="13"/>
  <c r="K221" i="13"/>
  <c r="J221" i="13"/>
  <c r="I221" i="13"/>
  <c r="H221" i="13"/>
  <c r="G221" i="13"/>
  <c r="F221" i="13"/>
  <c r="E221" i="13"/>
  <c r="N216" i="13"/>
  <c r="M216" i="13"/>
  <c r="L216" i="13"/>
  <c r="K216" i="13"/>
  <c r="J216" i="13"/>
  <c r="I216" i="13"/>
  <c r="H216" i="13"/>
  <c r="G216" i="13"/>
  <c r="F216" i="13"/>
  <c r="E216" i="13"/>
  <c r="N365" i="13"/>
  <c r="M365" i="13"/>
  <c r="L365" i="13"/>
  <c r="K365" i="13"/>
  <c r="J365" i="13"/>
  <c r="I365" i="13"/>
  <c r="H365" i="13"/>
  <c r="G365" i="13"/>
  <c r="F365" i="13"/>
  <c r="E365" i="13"/>
  <c r="N360" i="13"/>
  <c r="M360" i="13"/>
  <c r="L360" i="13"/>
  <c r="K360" i="13"/>
  <c r="J360" i="13"/>
  <c r="I360" i="13"/>
  <c r="H360" i="13"/>
  <c r="G360" i="13"/>
  <c r="F360" i="13"/>
  <c r="E360" i="13"/>
  <c r="N355" i="13"/>
  <c r="M355" i="13"/>
  <c r="L355" i="13"/>
  <c r="K355" i="13"/>
  <c r="J355" i="13"/>
  <c r="I355" i="13"/>
  <c r="H355" i="13"/>
  <c r="G355" i="13"/>
  <c r="F355" i="13"/>
  <c r="E355" i="13"/>
  <c r="N350" i="13"/>
  <c r="M350" i="13"/>
  <c r="L350" i="13"/>
  <c r="K350" i="13"/>
  <c r="J350" i="13"/>
  <c r="I350" i="13"/>
  <c r="H350" i="13"/>
  <c r="G350" i="13"/>
  <c r="F350" i="13"/>
  <c r="E350" i="13"/>
  <c r="N345" i="13"/>
  <c r="M345" i="13"/>
  <c r="L345" i="13"/>
  <c r="K345" i="13"/>
  <c r="J345" i="13"/>
  <c r="I345" i="13"/>
  <c r="H345" i="13"/>
  <c r="G345" i="13"/>
  <c r="F345" i="13"/>
  <c r="E345" i="13"/>
  <c r="N340" i="13"/>
  <c r="M340" i="13"/>
  <c r="L340" i="13"/>
  <c r="K340" i="13"/>
  <c r="J340" i="13"/>
  <c r="I340" i="13"/>
  <c r="H340" i="13"/>
  <c r="G340" i="13"/>
  <c r="F340" i="13"/>
  <c r="E340" i="13"/>
  <c r="N335" i="13"/>
  <c r="M335" i="13"/>
  <c r="L335" i="13"/>
  <c r="K335" i="13"/>
  <c r="J335" i="13"/>
  <c r="I335" i="13"/>
  <c r="H335" i="13"/>
  <c r="G335" i="13"/>
  <c r="F335" i="13"/>
  <c r="E335" i="13"/>
  <c r="N330" i="13"/>
  <c r="M330" i="13"/>
  <c r="L330" i="13"/>
  <c r="K330" i="13"/>
  <c r="J330" i="13"/>
  <c r="I330" i="13"/>
  <c r="H330" i="13"/>
  <c r="G330" i="13"/>
  <c r="F330" i="13"/>
  <c r="E330" i="13"/>
  <c r="N325" i="13"/>
  <c r="M325" i="13"/>
  <c r="L325" i="13"/>
  <c r="K325" i="13"/>
  <c r="J325" i="13"/>
  <c r="I325" i="13"/>
  <c r="H325" i="13"/>
  <c r="G325" i="13"/>
  <c r="F325" i="13"/>
  <c r="E325" i="13"/>
  <c r="N315" i="13"/>
  <c r="M315" i="13"/>
  <c r="L315" i="13"/>
  <c r="J315" i="13"/>
  <c r="I315" i="13"/>
  <c r="H315" i="13"/>
  <c r="G315" i="13"/>
  <c r="F315" i="13"/>
  <c r="E315" i="13"/>
  <c r="N310" i="13"/>
  <c r="M310" i="13"/>
  <c r="L310" i="13"/>
  <c r="J310" i="13"/>
  <c r="I310" i="13"/>
  <c r="H310" i="13"/>
  <c r="G310" i="13"/>
  <c r="F310" i="13"/>
  <c r="E310" i="13"/>
  <c r="N305" i="13"/>
  <c r="M305" i="13"/>
  <c r="L305" i="13"/>
  <c r="J305" i="13"/>
  <c r="I305" i="13"/>
  <c r="H305" i="13"/>
  <c r="G305" i="13"/>
  <c r="F305" i="13"/>
  <c r="E305" i="13"/>
  <c r="N300" i="13"/>
  <c r="M300" i="13"/>
  <c r="L300" i="13"/>
  <c r="J300" i="13"/>
  <c r="I300" i="13"/>
  <c r="H300" i="13"/>
  <c r="G300" i="13"/>
  <c r="F300" i="13"/>
  <c r="E300" i="13"/>
  <c r="N295" i="13"/>
  <c r="M295" i="13"/>
  <c r="L295" i="13"/>
  <c r="J295" i="13"/>
  <c r="I295" i="13"/>
  <c r="H295" i="13"/>
  <c r="G295" i="13"/>
  <c r="F295" i="13"/>
  <c r="E295" i="13"/>
  <c r="N290" i="13"/>
  <c r="M290" i="13"/>
  <c r="L290" i="13"/>
  <c r="J290" i="13"/>
  <c r="I290" i="13"/>
  <c r="H290" i="13"/>
  <c r="G290" i="13"/>
  <c r="F290" i="13"/>
  <c r="E290" i="13"/>
  <c r="N285" i="13"/>
  <c r="M285" i="13"/>
  <c r="L285" i="13"/>
  <c r="J285" i="13"/>
  <c r="I285" i="13"/>
  <c r="H285" i="13"/>
  <c r="G285" i="13"/>
  <c r="F285" i="13"/>
  <c r="E285" i="13"/>
  <c r="N280" i="13"/>
  <c r="M280" i="13"/>
  <c r="L280" i="13"/>
  <c r="J280" i="13"/>
  <c r="I280" i="13"/>
  <c r="H280" i="13"/>
  <c r="G280" i="13"/>
  <c r="F280" i="13"/>
  <c r="E280" i="13"/>
  <c r="N275" i="13"/>
  <c r="M275" i="13"/>
  <c r="L275" i="13"/>
  <c r="J275" i="13"/>
  <c r="I275" i="13"/>
  <c r="H275" i="13"/>
  <c r="G275" i="13"/>
  <c r="F275" i="13"/>
  <c r="E275" i="13"/>
  <c r="N270" i="13"/>
  <c r="L270" i="13"/>
  <c r="F270" i="13"/>
  <c r="E270" i="13"/>
  <c r="N265" i="13"/>
  <c r="M265" i="13"/>
  <c r="L265" i="13"/>
  <c r="K265" i="13"/>
  <c r="J265" i="13"/>
  <c r="I265" i="13"/>
  <c r="H265" i="13"/>
  <c r="G265" i="13"/>
  <c r="F265" i="13"/>
  <c r="E265" i="13"/>
  <c r="N259" i="13"/>
  <c r="M259" i="13"/>
  <c r="L259" i="13"/>
  <c r="K259" i="13"/>
  <c r="J259" i="13"/>
  <c r="I259" i="13"/>
  <c r="H259" i="13"/>
  <c r="G259" i="13"/>
  <c r="F259" i="13"/>
  <c r="E259" i="13"/>
  <c r="N249" i="13"/>
  <c r="M249" i="13"/>
  <c r="L249" i="13"/>
  <c r="K249" i="13"/>
  <c r="J249" i="13"/>
  <c r="I249" i="13"/>
  <c r="H249" i="13"/>
  <c r="G249" i="13"/>
  <c r="F249" i="13"/>
  <c r="E249" i="13"/>
  <c r="N258" i="13"/>
  <c r="M258" i="13"/>
  <c r="L258" i="13"/>
  <c r="K258" i="13"/>
  <c r="J258" i="13"/>
  <c r="I258" i="13"/>
  <c r="H258" i="13"/>
  <c r="G258" i="13"/>
  <c r="F258" i="13"/>
  <c r="E258" i="13"/>
  <c r="N248" i="13"/>
  <c r="M248" i="13"/>
  <c r="L248" i="13"/>
  <c r="K248" i="13"/>
  <c r="J248" i="13"/>
  <c r="I248" i="13"/>
  <c r="H248" i="13"/>
  <c r="G248" i="13"/>
  <c r="F248" i="13"/>
  <c r="E248" i="13"/>
  <c r="N240" i="13"/>
  <c r="M240" i="13"/>
  <c r="L240" i="13"/>
  <c r="K240" i="13"/>
  <c r="J240" i="13"/>
  <c r="I240" i="13"/>
  <c r="H240" i="13"/>
  <c r="G240" i="13"/>
  <c r="F240" i="13"/>
  <c r="E240" i="13"/>
  <c r="N235" i="13"/>
  <c r="M235" i="13"/>
  <c r="L235" i="13"/>
  <c r="K235" i="13"/>
  <c r="J235" i="13"/>
  <c r="I235" i="13"/>
  <c r="H235" i="13"/>
  <c r="G235" i="13"/>
  <c r="F235" i="13"/>
  <c r="E235" i="13"/>
  <c r="N230" i="13"/>
  <c r="M230" i="13"/>
  <c r="L230" i="13"/>
  <c r="K230" i="13"/>
  <c r="J230" i="13"/>
  <c r="I230" i="13"/>
  <c r="H230" i="13"/>
  <c r="G230" i="13"/>
  <c r="F230" i="13"/>
  <c r="E230" i="13"/>
  <c r="N225" i="13"/>
  <c r="M225" i="13"/>
  <c r="L225" i="13"/>
  <c r="K225" i="13"/>
  <c r="J225" i="13"/>
  <c r="I225" i="13"/>
  <c r="H225" i="13"/>
  <c r="G225" i="13"/>
  <c r="F225" i="13"/>
  <c r="E225" i="13"/>
  <c r="N220" i="13"/>
  <c r="M220" i="13"/>
  <c r="L220" i="13"/>
  <c r="K220" i="13"/>
  <c r="J220" i="13"/>
  <c r="I220" i="13"/>
  <c r="H220" i="13"/>
  <c r="G220" i="13"/>
  <c r="F220" i="13"/>
  <c r="E220" i="13"/>
  <c r="N215" i="13"/>
  <c r="M215" i="13"/>
  <c r="L215" i="13"/>
  <c r="K215" i="13"/>
  <c r="J215" i="13"/>
  <c r="I215" i="13"/>
  <c r="H215" i="13"/>
  <c r="G215" i="13"/>
  <c r="F215" i="13"/>
  <c r="E215" i="13"/>
  <c r="N364" i="13"/>
  <c r="M364" i="13"/>
  <c r="L364" i="13"/>
  <c r="K364" i="13"/>
  <c r="J364" i="13"/>
  <c r="I364" i="13"/>
  <c r="H364" i="13"/>
  <c r="G364" i="13"/>
  <c r="F364" i="13"/>
  <c r="E364" i="13"/>
  <c r="N359" i="13"/>
  <c r="M359" i="13"/>
  <c r="L359" i="13"/>
  <c r="K359" i="13"/>
  <c r="J359" i="13"/>
  <c r="I359" i="13"/>
  <c r="H359" i="13"/>
  <c r="G359" i="13"/>
  <c r="F359" i="13"/>
  <c r="E359" i="13"/>
  <c r="N354" i="13"/>
  <c r="M354" i="13"/>
  <c r="L354" i="13"/>
  <c r="K354" i="13"/>
  <c r="J354" i="13"/>
  <c r="I354" i="13"/>
  <c r="H354" i="13"/>
  <c r="G354" i="13"/>
  <c r="F354" i="13"/>
  <c r="E354" i="13"/>
  <c r="N349" i="13"/>
  <c r="M349" i="13"/>
  <c r="L349" i="13"/>
  <c r="K349" i="13"/>
  <c r="J349" i="13"/>
  <c r="I349" i="13"/>
  <c r="H349" i="13"/>
  <c r="G349" i="13"/>
  <c r="F349" i="13"/>
  <c r="E349" i="13"/>
  <c r="N344" i="13"/>
  <c r="M344" i="13"/>
  <c r="L344" i="13"/>
  <c r="K344" i="13"/>
  <c r="J344" i="13"/>
  <c r="I344" i="13"/>
  <c r="H344" i="13"/>
  <c r="G344" i="13"/>
  <c r="F344" i="13"/>
  <c r="E344" i="13"/>
  <c r="N339" i="13"/>
  <c r="M339" i="13"/>
  <c r="L339" i="13"/>
  <c r="K339" i="13"/>
  <c r="J339" i="13"/>
  <c r="I339" i="13"/>
  <c r="H339" i="13"/>
  <c r="G339" i="13"/>
  <c r="F339" i="13"/>
  <c r="E339" i="13"/>
  <c r="N334" i="13"/>
  <c r="M334" i="13"/>
  <c r="L334" i="13"/>
  <c r="K334" i="13"/>
  <c r="J334" i="13"/>
  <c r="I334" i="13"/>
  <c r="H334" i="13"/>
  <c r="G334" i="13"/>
  <c r="F334" i="13"/>
  <c r="E334" i="13"/>
  <c r="N329" i="13"/>
  <c r="M329" i="13"/>
  <c r="L329" i="13"/>
  <c r="K329" i="13"/>
  <c r="J329" i="13"/>
  <c r="I329" i="13"/>
  <c r="H329" i="13"/>
  <c r="G329" i="13"/>
  <c r="F329" i="13"/>
  <c r="E329" i="13"/>
  <c r="N324" i="13"/>
  <c r="M324" i="13"/>
  <c r="L324" i="13"/>
  <c r="K324" i="13"/>
  <c r="J324" i="13"/>
  <c r="I324" i="13"/>
  <c r="H324" i="13"/>
  <c r="G324" i="13"/>
  <c r="F324" i="13"/>
  <c r="E324" i="13"/>
  <c r="N314" i="13"/>
  <c r="M314" i="13"/>
  <c r="L314" i="13"/>
  <c r="J314" i="13"/>
  <c r="I314" i="13"/>
  <c r="H314" i="13"/>
  <c r="G314" i="13"/>
  <c r="F314" i="13"/>
  <c r="E314" i="13"/>
  <c r="N309" i="13"/>
  <c r="M309" i="13"/>
  <c r="L309" i="13"/>
  <c r="J309" i="13"/>
  <c r="I309" i="13"/>
  <c r="H309" i="13"/>
  <c r="G309" i="13"/>
  <c r="F309" i="13"/>
  <c r="E309" i="13"/>
  <c r="N304" i="13"/>
  <c r="M304" i="13"/>
  <c r="L304" i="13"/>
  <c r="J304" i="13"/>
  <c r="I304" i="13"/>
  <c r="H304" i="13"/>
  <c r="G304" i="13"/>
  <c r="F304" i="13"/>
  <c r="E304" i="13"/>
  <c r="N299" i="13"/>
  <c r="M299" i="13"/>
  <c r="L299" i="13"/>
  <c r="J299" i="13"/>
  <c r="I299" i="13"/>
  <c r="H299" i="13"/>
  <c r="G299" i="13"/>
  <c r="F299" i="13"/>
  <c r="E299" i="13"/>
  <c r="N294" i="13"/>
  <c r="M294" i="13"/>
  <c r="L294" i="13"/>
  <c r="J294" i="13"/>
  <c r="I294" i="13"/>
  <c r="H294" i="13"/>
  <c r="G294" i="13"/>
  <c r="F294" i="13"/>
  <c r="E294" i="13"/>
  <c r="N289" i="13"/>
  <c r="M289" i="13"/>
  <c r="L289" i="13"/>
  <c r="J289" i="13"/>
  <c r="I289" i="13"/>
  <c r="H289" i="13"/>
  <c r="G289" i="13"/>
  <c r="F289" i="13"/>
  <c r="E289" i="13"/>
  <c r="N284" i="13"/>
  <c r="M284" i="13"/>
  <c r="L284" i="13"/>
  <c r="J284" i="13"/>
  <c r="I284" i="13"/>
  <c r="H284" i="13"/>
  <c r="G284" i="13"/>
  <c r="F284" i="13"/>
  <c r="E284" i="13"/>
  <c r="N279" i="13"/>
  <c r="M279" i="13"/>
  <c r="L279" i="13"/>
  <c r="J279" i="13"/>
  <c r="I279" i="13"/>
  <c r="H279" i="13"/>
  <c r="G279" i="13"/>
  <c r="F279" i="13"/>
  <c r="E279" i="13"/>
  <c r="N274" i="13"/>
  <c r="M274" i="13"/>
  <c r="L274" i="13"/>
  <c r="J274" i="13"/>
  <c r="I274" i="13"/>
  <c r="H274" i="13"/>
  <c r="G274" i="13"/>
  <c r="F274" i="13"/>
  <c r="E274" i="13"/>
  <c r="N269" i="13"/>
  <c r="L269" i="13"/>
  <c r="F269" i="13"/>
  <c r="E269" i="13"/>
  <c r="N264" i="13"/>
  <c r="M264" i="13"/>
  <c r="L264" i="13"/>
  <c r="K264" i="13"/>
  <c r="J264" i="13"/>
  <c r="I264" i="13"/>
  <c r="H264" i="13"/>
  <c r="G264" i="13"/>
  <c r="F264" i="13"/>
  <c r="E264" i="13"/>
  <c r="N257" i="13"/>
  <c r="M257" i="13"/>
  <c r="L257" i="13"/>
  <c r="K257" i="13"/>
  <c r="J257" i="13"/>
  <c r="I257" i="13"/>
  <c r="H257" i="13"/>
  <c r="G257" i="13"/>
  <c r="F257" i="13"/>
  <c r="E257" i="13"/>
  <c r="N247" i="13"/>
  <c r="M247" i="13"/>
  <c r="L247" i="13"/>
  <c r="K247" i="13"/>
  <c r="J247" i="13"/>
  <c r="I247" i="13"/>
  <c r="H247" i="13"/>
  <c r="G247" i="13"/>
  <c r="F247" i="13"/>
  <c r="E247" i="13"/>
  <c r="N256" i="13"/>
  <c r="M256" i="13"/>
  <c r="L256" i="13"/>
  <c r="K256" i="13"/>
  <c r="J256" i="13"/>
  <c r="I256" i="13"/>
  <c r="H256" i="13"/>
  <c r="G256" i="13"/>
  <c r="F256" i="13"/>
  <c r="E256" i="13"/>
  <c r="N246" i="13"/>
  <c r="M246" i="13"/>
  <c r="L246" i="13"/>
  <c r="K246" i="13"/>
  <c r="J246" i="13"/>
  <c r="I246" i="13"/>
  <c r="H246" i="13"/>
  <c r="G246" i="13"/>
  <c r="F246" i="13"/>
  <c r="E246" i="13"/>
  <c r="N239" i="13"/>
  <c r="M239" i="13"/>
  <c r="L239" i="13"/>
  <c r="K239" i="13"/>
  <c r="J239" i="13"/>
  <c r="I239" i="13"/>
  <c r="H239" i="13"/>
  <c r="G239" i="13"/>
  <c r="F239" i="13"/>
  <c r="E239" i="13"/>
  <c r="N234" i="13"/>
  <c r="M234" i="13"/>
  <c r="L234" i="13"/>
  <c r="K234" i="13"/>
  <c r="J234" i="13"/>
  <c r="I234" i="13"/>
  <c r="H234" i="13"/>
  <c r="G234" i="13"/>
  <c r="F234" i="13"/>
  <c r="E234" i="13"/>
  <c r="N229" i="13"/>
  <c r="M229" i="13"/>
  <c r="L229" i="13"/>
  <c r="K229" i="13"/>
  <c r="J229" i="13"/>
  <c r="I229" i="13"/>
  <c r="H229" i="13"/>
  <c r="G229" i="13"/>
  <c r="F229" i="13"/>
  <c r="E229" i="13"/>
  <c r="N224" i="13"/>
  <c r="M224" i="13"/>
  <c r="L224" i="13"/>
  <c r="K224" i="13"/>
  <c r="J224" i="13"/>
  <c r="I224" i="13"/>
  <c r="H224" i="13"/>
  <c r="G224" i="13"/>
  <c r="F224" i="13"/>
  <c r="E224" i="13"/>
  <c r="N219" i="13"/>
  <c r="M219" i="13"/>
  <c r="L219" i="13"/>
  <c r="K219" i="13"/>
  <c r="J219" i="13"/>
  <c r="I219" i="13"/>
  <c r="H219" i="13"/>
  <c r="G219" i="13"/>
  <c r="F219" i="13"/>
  <c r="E219" i="13"/>
  <c r="N214" i="13"/>
  <c r="M214" i="13"/>
  <c r="L214" i="13"/>
  <c r="K214" i="13"/>
  <c r="J214" i="13"/>
  <c r="I214" i="13"/>
  <c r="H214" i="13"/>
  <c r="G214" i="13"/>
  <c r="F214" i="13"/>
  <c r="E214" i="13"/>
  <c r="N363" i="13"/>
  <c r="M363" i="13"/>
  <c r="L363" i="13"/>
  <c r="K363" i="13"/>
  <c r="J363" i="13"/>
  <c r="I363" i="13"/>
  <c r="H363" i="13"/>
  <c r="G363" i="13"/>
  <c r="F363" i="13"/>
  <c r="E363" i="13"/>
  <c r="N358" i="13"/>
  <c r="M358" i="13"/>
  <c r="L358" i="13"/>
  <c r="K358" i="13"/>
  <c r="J358" i="13"/>
  <c r="I358" i="13"/>
  <c r="H358" i="13"/>
  <c r="G358" i="13"/>
  <c r="F358" i="13"/>
  <c r="E358" i="13"/>
  <c r="N353" i="13"/>
  <c r="M353" i="13"/>
  <c r="L353" i="13"/>
  <c r="K353" i="13"/>
  <c r="J353" i="13"/>
  <c r="I353" i="13"/>
  <c r="H353" i="13"/>
  <c r="G353" i="13"/>
  <c r="F353" i="13"/>
  <c r="E353" i="13"/>
  <c r="N348" i="13"/>
  <c r="M348" i="13"/>
  <c r="L348" i="13"/>
  <c r="K348" i="13"/>
  <c r="J348" i="13"/>
  <c r="I348" i="13"/>
  <c r="H348" i="13"/>
  <c r="G348" i="13"/>
  <c r="F348" i="13"/>
  <c r="E348" i="13"/>
  <c r="N343" i="13"/>
  <c r="M343" i="13"/>
  <c r="L343" i="13"/>
  <c r="K343" i="13"/>
  <c r="J343" i="13"/>
  <c r="I343" i="13"/>
  <c r="H343" i="13"/>
  <c r="G343" i="13"/>
  <c r="F343" i="13"/>
  <c r="E343" i="13"/>
  <c r="N338" i="13"/>
  <c r="M338" i="13"/>
  <c r="L338" i="13"/>
  <c r="K338" i="13"/>
  <c r="J338" i="13"/>
  <c r="I338" i="13"/>
  <c r="H338" i="13"/>
  <c r="G338" i="13"/>
  <c r="F338" i="13"/>
  <c r="E338" i="13"/>
  <c r="N333" i="13"/>
  <c r="M333" i="13"/>
  <c r="L333" i="13"/>
  <c r="K333" i="13"/>
  <c r="J333" i="13"/>
  <c r="I333" i="13"/>
  <c r="H333" i="13"/>
  <c r="G333" i="13"/>
  <c r="F333" i="13"/>
  <c r="E333" i="13"/>
  <c r="N328" i="13"/>
  <c r="M328" i="13"/>
  <c r="L328" i="13"/>
  <c r="K328" i="13"/>
  <c r="J328" i="13"/>
  <c r="I328" i="13"/>
  <c r="H328" i="13"/>
  <c r="G328" i="13"/>
  <c r="F328" i="13"/>
  <c r="E328" i="13"/>
  <c r="N323" i="13"/>
  <c r="M323" i="13"/>
  <c r="L323" i="13"/>
  <c r="K323" i="13"/>
  <c r="J323" i="13"/>
  <c r="I323" i="13"/>
  <c r="H323" i="13"/>
  <c r="G323" i="13"/>
  <c r="F323" i="13"/>
  <c r="E323" i="13"/>
  <c r="N313" i="13"/>
  <c r="M313" i="13"/>
  <c r="L313" i="13"/>
  <c r="J313" i="13"/>
  <c r="I313" i="13"/>
  <c r="H313" i="13"/>
  <c r="G313" i="13"/>
  <c r="F313" i="13"/>
  <c r="E313" i="13"/>
  <c r="N308" i="13"/>
  <c r="M308" i="13"/>
  <c r="L308" i="13"/>
  <c r="J308" i="13"/>
  <c r="I308" i="13"/>
  <c r="H308" i="13"/>
  <c r="G308" i="13"/>
  <c r="F308" i="13"/>
  <c r="E308" i="13"/>
  <c r="N303" i="13"/>
  <c r="M303" i="13"/>
  <c r="L303" i="13"/>
  <c r="J303" i="13"/>
  <c r="I303" i="13"/>
  <c r="H303" i="13"/>
  <c r="G303" i="13"/>
  <c r="F303" i="13"/>
  <c r="E303" i="13"/>
  <c r="N298" i="13"/>
  <c r="M298" i="13"/>
  <c r="L298" i="13"/>
  <c r="J298" i="13"/>
  <c r="I298" i="13"/>
  <c r="H298" i="13"/>
  <c r="G298" i="13"/>
  <c r="F298" i="13"/>
  <c r="E298" i="13"/>
  <c r="N293" i="13"/>
  <c r="M293" i="13"/>
  <c r="L293" i="13"/>
  <c r="J293" i="13"/>
  <c r="I293" i="13"/>
  <c r="H293" i="13"/>
  <c r="G293" i="13"/>
  <c r="F293" i="13"/>
  <c r="E293" i="13"/>
  <c r="N288" i="13"/>
  <c r="M288" i="13"/>
  <c r="L288" i="13"/>
  <c r="J288" i="13"/>
  <c r="I288" i="13"/>
  <c r="H288" i="13"/>
  <c r="G288" i="13"/>
  <c r="F288" i="13"/>
  <c r="E288" i="13"/>
  <c r="N283" i="13"/>
  <c r="M283" i="13"/>
  <c r="L283" i="13"/>
  <c r="J283" i="13"/>
  <c r="I283" i="13"/>
  <c r="H283" i="13"/>
  <c r="G283" i="13"/>
  <c r="F283" i="13"/>
  <c r="E283" i="13"/>
  <c r="N278" i="13"/>
  <c r="M278" i="13"/>
  <c r="L278" i="13"/>
  <c r="J278" i="13"/>
  <c r="I278" i="13"/>
  <c r="H278" i="13"/>
  <c r="G278" i="13"/>
  <c r="F278" i="13"/>
  <c r="E278" i="13"/>
  <c r="N273" i="13"/>
  <c r="M273" i="13"/>
  <c r="L273" i="13"/>
  <c r="J273" i="13"/>
  <c r="I273" i="13"/>
  <c r="H273" i="13"/>
  <c r="G273" i="13"/>
  <c r="F273" i="13"/>
  <c r="E273" i="13"/>
  <c r="N268" i="13"/>
  <c r="L268" i="13"/>
  <c r="F268" i="13"/>
  <c r="E268" i="13"/>
  <c r="N263" i="13"/>
  <c r="M263" i="13"/>
  <c r="L263" i="13"/>
  <c r="K263" i="13"/>
  <c r="J263" i="13"/>
  <c r="I263" i="13"/>
  <c r="H263" i="13"/>
  <c r="G263" i="13"/>
  <c r="F263" i="13"/>
  <c r="E263" i="13"/>
  <c r="N255" i="13"/>
  <c r="M255" i="13"/>
  <c r="L255" i="13"/>
  <c r="K255" i="13"/>
  <c r="J255" i="13"/>
  <c r="I255" i="13"/>
  <c r="H255" i="13"/>
  <c r="G255" i="13"/>
  <c r="F255" i="13"/>
  <c r="E255" i="13"/>
  <c r="N245" i="13"/>
  <c r="M245" i="13"/>
  <c r="L245" i="13"/>
  <c r="K245" i="13"/>
  <c r="J245" i="13"/>
  <c r="I245" i="13"/>
  <c r="H245" i="13"/>
  <c r="G245" i="13"/>
  <c r="F245" i="13"/>
  <c r="E245" i="13"/>
  <c r="N254" i="13"/>
  <c r="M254" i="13"/>
  <c r="L254" i="13"/>
  <c r="K254" i="13"/>
  <c r="J254" i="13"/>
  <c r="I254" i="13"/>
  <c r="H254" i="13"/>
  <c r="G254" i="13"/>
  <c r="F254" i="13"/>
  <c r="E254" i="13"/>
  <c r="N244" i="13"/>
  <c r="M244" i="13"/>
  <c r="L244" i="13"/>
  <c r="K244" i="13"/>
  <c r="J244" i="13"/>
  <c r="I244" i="13"/>
  <c r="H244" i="13"/>
  <c r="G244" i="13"/>
  <c r="F244" i="13"/>
  <c r="E244" i="13"/>
  <c r="N238" i="13"/>
  <c r="M238" i="13"/>
  <c r="L238" i="13"/>
  <c r="K238" i="13"/>
  <c r="J238" i="13"/>
  <c r="I238" i="13"/>
  <c r="H238" i="13"/>
  <c r="G238" i="13"/>
  <c r="F238" i="13"/>
  <c r="E238" i="13"/>
  <c r="N233" i="13"/>
  <c r="M233" i="13"/>
  <c r="L233" i="13"/>
  <c r="K233" i="13"/>
  <c r="J233" i="13"/>
  <c r="I233" i="13"/>
  <c r="H233" i="13"/>
  <c r="G233" i="13"/>
  <c r="F233" i="13"/>
  <c r="E233" i="13"/>
  <c r="N228" i="13"/>
  <c r="M228" i="13"/>
  <c r="L228" i="13"/>
  <c r="K228" i="13"/>
  <c r="J228" i="13"/>
  <c r="I228" i="13"/>
  <c r="H228" i="13"/>
  <c r="G228" i="13"/>
  <c r="F228" i="13"/>
  <c r="E228" i="13"/>
  <c r="N223" i="13"/>
  <c r="M223" i="13"/>
  <c r="L223" i="13"/>
  <c r="K223" i="13"/>
  <c r="J223" i="13"/>
  <c r="I223" i="13"/>
  <c r="H223" i="13"/>
  <c r="G223" i="13"/>
  <c r="F223" i="13"/>
  <c r="E223" i="13"/>
  <c r="N218" i="13"/>
  <c r="M218" i="13"/>
  <c r="L218" i="13"/>
  <c r="K218" i="13"/>
  <c r="J218" i="13"/>
  <c r="I218" i="13"/>
  <c r="H218" i="13"/>
  <c r="G218" i="13"/>
  <c r="F218" i="13"/>
  <c r="E218" i="13"/>
  <c r="N213" i="13"/>
  <c r="M213" i="13"/>
  <c r="L213" i="13"/>
  <c r="K213" i="13"/>
  <c r="J213" i="13"/>
  <c r="I213" i="13"/>
  <c r="H213" i="13"/>
  <c r="G213" i="13"/>
  <c r="F213" i="13"/>
  <c r="E213" i="13"/>
  <c r="N362" i="13"/>
  <c r="M362" i="13"/>
  <c r="L362" i="13"/>
  <c r="K362" i="13"/>
  <c r="J362" i="13"/>
  <c r="I362" i="13"/>
  <c r="H362" i="13"/>
  <c r="G362" i="13"/>
  <c r="F362" i="13"/>
  <c r="E362" i="13"/>
  <c r="N357" i="13"/>
  <c r="M357" i="13"/>
  <c r="L357" i="13"/>
  <c r="K357" i="13"/>
  <c r="J357" i="13"/>
  <c r="I357" i="13"/>
  <c r="H357" i="13"/>
  <c r="G357" i="13"/>
  <c r="F357" i="13"/>
  <c r="E357" i="13"/>
  <c r="N352" i="13"/>
  <c r="M352" i="13"/>
  <c r="L352" i="13"/>
  <c r="K352" i="13"/>
  <c r="J352" i="13"/>
  <c r="I352" i="13"/>
  <c r="H352" i="13"/>
  <c r="G352" i="13"/>
  <c r="F352" i="13"/>
  <c r="E352" i="13"/>
  <c r="N347" i="13"/>
  <c r="M347" i="13"/>
  <c r="L347" i="13"/>
  <c r="K347" i="13"/>
  <c r="J347" i="13"/>
  <c r="I347" i="13"/>
  <c r="H347" i="13"/>
  <c r="G347" i="13"/>
  <c r="F347" i="13"/>
  <c r="E347" i="13"/>
  <c r="N342" i="13"/>
  <c r="M342" i="13"/>
  <c r="L342" i="13"/>
  <c r="K342" i="13"/>
  <c r="J342" i="13"/>
  <c r="I342" i="13"/>
  <c r="H342" i="13"/>
  <c r="G342" i="13"/>
  <c r="F342" i="13"/>
  <c r="E342" i="13"/>
  <c r="N337" i="13"/>
  <c r="M337" i="13"/>
  <c r="L337" i="13"/>
  <c r="K337" i="13"/>
  <c r="J337" i="13"/>
  <c r="I337" i="13"/>
  <c r="H337" i="13"/>
  <c r="G337" i="13"/>
  <c r="F337" i="13"/>
  <c r="E337" i="13"/>
  <c r="N332" i="13"/>
  <c r="M332" i="13"/>
  <c r="L332" i="13"/>
  <c r="K332" i="13"/>
  <c r="J332" i="13"/>
  <c r="I332" i="13"/>
  <c r="H332" i="13"/>
  <c r="G332" i="13"/>
  <c r="F332" i="13"/>
  <c r="E332" i="13"/>
  <c r="N327" i="13"/>
  <c r="M327" i="13"/>
  <c r="L327" i="13"/>
  <c r="K327" i="13"/>
  <c r="J327" i="13"/>
  <c r="I327" i="13"/>
  <c r="H327" i="13"/>
  <c r="G327" i="13"/>
  <c r="F327" i="13"/>
  <c r="E327" i="13"/>
  <c r="N322" i="13"/>
  <c r="M322" i="13"/>
  <c r="L322" i="13"/>
  <c r="K322" i="13"/>
  <c r="J322" i="13"/>
  <c r="I322" i="13"/>
  <c r="H322" i="13"/>
  <c r="G322" i="13"/>
  <c r="F322" i="13"/>
  <c r="E322" i="13"/>
  <c r="N312" i="13"/>
  <c r="M312" i="13"/>
  <c r="L312" i="13"/>
  <c r="J312" i="13"/>
  <c r="I312" i="13"/>
  <c r="H312" i="13"/>
  <c r="G312" i="13"/>
  <c r="F312" i="13"/>
  <c r="E312" i="13"/>
  <c r="N307" i="13"/>
  <c r="M307" i="13"/>
  <c r="L307" i="13"/>
  <c r="J307" i="13"/>
  <c r="I307" i="13"/>
  <c r="H307" i="13"/>
  <c r="G307" i="13"/>
  <c r="F307" i="13"/>
  <c r="E307" i="13"/>
  <c r="N302" i="13"/>
  <c r="M302" i="13"/>
  <c r="L302" i="13"/>
  <c r="J302" i="13"/>
  <c r="I302" i="13"/>
  <c r="H302" i="13"/>
  <c r="G302" i="13"/>
  <c r="F302" i="13"/>
  <c r="E302" i="13"/>
  <c r="N297" i="13"/>
  <c r="M297" i="13"/>
  <c r="L297" i="13"/>
  <c r="J297" i="13"/>
  <c r="I297" i="13"/>
  <c r="H297" i="13"/>
  <c r="G297" i="13"/>
  <c r="F297" i="13"/>
  <c r="E297" i="13"/>
  <c r="N292" i="13"/>
  <c r="M292" i="13"/>
  <c r="L292" i="13"/>
  <c r="J292" i="13"/>
  <c r="I292" i="13"/>
  <c r="H292" i="13"/>
  <c r="G292" i="13"/>
  <c r="F292" i="13"/>
  <c r="E292" i="13"/>
  <c r="N287" i="13"/>
  <c r="M287" i="13"/>
  <c r="L287" i="13"/>
  <c r="J287" i="13"/>
  <c r="I287" i="13"/>
  <c r="H287" i="13"/>
  <c r="G287" i="13"/>
  <c r="F287" i="13"/>
  <c r="E287" i="13"/>
  <c r="N282" i="13"/>
  <c r="M282" i="13"/>
  <c r="L282" i="13"/>
  <c r="J282" i="13"/>
  <c r="I282" i="13"/>
  <c r="H282" i="13"/>
  <c r="G282" i="13"/>
  <c r="F282" i="13"/>
  <c r="E282" i="13"/>
  <c r="N277" i="13"/>
  <c r="M277" i="13"/>
  <c r="L277" i="13"/>
  <c r="J277" i="13"/>
  <c r="I277" i="13"/>
  <c r="H277" i="13"/>
  <c r="G277" i="13"/>
  <c r="F277" i="13"/>
  <c r="E277" i="13"/>
  <c r="N272" i="13"/>
  <c r="M272" i="13"/>
  <c r="L272" i="13"/>
  <c r="J272" i="13"/>
  <c r="I272" i="13"/>
  <c r="H272" i="13"/>
  <c r="G272" i="13"/>
  <c r="F272" i="13"/>
  <c r="E272" i="13"/>
  <c r="N267" i="13"/>
  <c r="L267" i="13"/>
  <c r="F267" i="13"/>
  <c r="E267" i="13"/>
  <c r="N262" i="13"/>
  <c r="M262" i="13"/>
  <c r="L262" i="13"/>
  <c r="K262" i="13"/>
  <c r="J262" i="13"/>
  <c r="I262" i="13"/>
  <c r="H262" i="13"/>
  <c r="G262" i="13"/>
  <c r="F262" i="13"/>
  <c r="E262" i="13"/>
  <c r="N253" i="13"/>
  <c r="M253" i="13"/>
  <c r="L253" i="13"/>
  <c r="K253" i="13"/>
  <c r="J253" i="13"/>
  <c r="I253" i="13"/>
  <c r="H253" i="13"/>
  <c r="G253" i="13"/>
  <c r="F253" i="13"/>
  <c r="E253" i="13"/>
  <c r="N243" i="13"/>
  <c r="M243" i="13"/>
  <c r="L243" i="13"/>
  <c r="K243" i="13"/>
  <c r="J243" i="13"/>
  <c r="I243" i="13"/>
  <c r="H243" i="13"/>
  <c r="G243" i="13"/>
  <c r="F243" i="13"/>
  <c r="E243" i="13"/>
  <c r="N252" i="13"/>
  <c r="M252" i="13"/>
  <c r="L252" i="13"/>
  <c r="K252" i="13"/>
  <c r="J252" i="13"/>
  <c r="I252" i="13"/>
  <c r="H252" i="13"/>
  <c r="G252" i="13"/>
  <c r="F252" i="13"/>
  <c r="E252" i="13"/>
  <c r="N242" i="13"/>
  <c r="M242" i="13"/>
  <c r="L242" i="13"/>
  <c r="K242" i="13"/>
  <c r="J242" i="13"/>
  <c r="I242" i="13"/>
  <c r="H242" i="13"/>
  <c r="G242" i="13"/>
  <c r="F242" i="13"/>
  <c r="E242" i="13"/>
  <c r="N237" i="13"/>
  <c r="M237" i="13"/>
  <c r="L237" i="13"/>
  <c r="K237" i="13"/>
  <c r="J237" i="13"/>
  <c r="I237" i="13"/>
  <c r="H237" i="13"/>
  <c r="G237" i="13"/>
  <c r="F237" i="13"/>
  <c r="E237" i="13"/>
  <c r="N232" i="13"/>
  <c r="M232" i="13"/>
  <c r="L232" i="13"/>
  <c r="K232" i="13"/>
  <c r="J232" i="13"/>
  <c r="I232" i="13"/>
  <c r="H232" i="13"/>
  <c r="G232" i="13"/>
  <c r="F232" i="13"/>
  <c r="E232" i="13"/>
  <c r="N227" i="13"/>
  <c r="M227" i="13"/>
  <c r="L227" i="13"/>
  <c r="K227" i="13"/>
  <c r="J227" i="13"/>
  <c r="I227" i="13"/>
  <c r="H227" i="13"/>
  <c r="G227" i="13"/>
  <c r="F227" i="13"/>
  <c r="E227" i="13"/>
  <c r="N222" i="13"/>
  <c r="M222" i="13"/>
  <c r="L222" i="13"/>
  <c r="K222" i="13"/>
  <c r="J222" i="13"/>
  <c r="I222" i="13"/>
  <c r="H222" i="13"/>
  <c r="G222" i="13"/>
  <c r="F222" i="13"/>
  <c r="E222" i="13"/>
  <c r="N217" i="13"/>
  <c r="M217" i="13"/>
  <c r="L217" i="13"/>
  <c r="K217" i="13"/>
  <c r="J217" i="13"/>
  <c r="I217" i="13"/>
  <c r="H217" i="13"/>
  <c r="G217" i="13"/>
  <c r="F217" i="13"/>
  <c r="E217" i="13"/>
  <c r="N212" i="13"/>
  <c r="M212" i="13"/>
  <c r="L212" i="13"/>
  <c r="K212" i="13"/>
  <c r="J212" i="13"/>
  <c r="I212" i="13"/>
  <c r="H212" i="13"/>
  <c r="G212" i="13"/>
  <c r="F212" i="13"/>
  <c r="E212" i="13"/>
  <c r="N625" i="13"/>
  <c r="M625" i="13"/>
  <c r="L625" i="13"/>
  <c r="K625" i="13"/>
  <c r="J625" i="13"/>
  <c r="I625" i="13"/>
  <c r="H625" i="13"/>
  <c r="G625" i="13"/>
  <c r="F625" i="13"/>
  <c r="E625" i="13"/>
  <c r="N619" i="13"/>
  <c r="M619" i="13"/>
  <c r="L619" i="13"/>
  <c r="K619" i="13"/>
  <c r="J619" i="13"/>
  <c r="I619" i="13"/>
  <c r="H619" i="13"/>
  <c r="G619" i="13"/>
  <c r="F619" i="13"/>
  <c r="E619" i="13"/>
  <c r="N613" i="13"/>
  <c r="M613" i="13"/>
  <c r="L613" i="13"/>
  <c r="K613" i="13"/>
  <c r="J613" i="13"/>
  <c r="I613" i="13"/>
  <c r="H613" i="13"/>
  <c r="G613" i="13"/>
  <c r="F613" i="13"/>
  <c r="E613" i="13"/>
  <c r="N607" i="13"/>
  <c r="M607" i="13"/>
  <c r="L607" i="13"/>
  <c r="K607" i="13"/>
  <c r="J607" i="13"/>
  <c r="I607" i="13"/>
  <c r="H607" i="13"/>
  <c r="G607" i="13"/>
  <c r="F607" i="13"/>
  <c r="E607" i="13"/>
  <c r="N601" i="13"/>
  <c r="M601" i="13"/>
  <c r="L601" i="13"/>
  <c r="K601" i="13"/>
  <c r="J601" i="13"/>
  <c r="I601" i="13"/>
  <c r="H601" i="13"/>
  <c r="G601" i="13"/>
  <c r="F601" i="13"/>
  <c r="E601" i="13"/>
  <c r="N595" i="13"/>
  <c r="M595" i="13"/>
  <c r="L595" i="13"/>
  <c r="K595" i="13"/>
  <c r="J595" i="13"/>
  <c r="I595" i="13"/>
  <c r="H595" i="13"/>
  <c r="G595" i="13"/>
  <c r="F595" i="13"/>
  <c r="E595" i="13"/>
  <c r="N589" i="13"/>
  <c r="M589" i="13"/>
  <c r="L589" i="13"/>
  <c r="K589" i="13"/>
  <c r="J589" i="13"/>
  <c r="I589" i="13"/>
  <c r="H589" i="13"/>
  <c r="G589" i="13"/>
  <c r="F589" i="13"/>
  <c r="E589" i="13"/>
  <c r="N583" i="13"/>
  <c r="M583" i="13"/>
  <c r="L583" i="13"/>
  <c r="K583" i="13"/>
  <c r="J583" i="13"/>
  <c r="I583" i="13"/>
  <c r="H583" i="13"/>
  <c r="G583" i="13"/>
  <c r="F583" i="13"/>
  <c r="E583" i="13"/>
  <c r="N577" i="13"/>
  <c r="M577" i="13"/>
  <c r="L577" i="13"/>
  <c r="K577" i="13"/>
  <c r="J577" i="13"/>
  <c r="I577" i="13"/>
  <c r="H577" i="13"/>
  <c r="G577" i="13"/>
  <c r="F577" i="13"/>
  <c r="E577" i="13"/>
  <c r="N571" i="13"/>
  <c r="M571" i="13"/>
  <c r="L571" i="13"/>
  <c r="K571" i="13"/>
  <c r="J571" i="13"/>
  <c r="I571" i="13"/>
  <c r="H571" i="13"/>
  <c r="G571" i="13"/>
  <c r="F571" i="13"/>
  <c r="E571" i="13"/>
  <c r="N565" i="13"/>
  <c r="M565" i="13"/>
  <c r="L565" i="13"/>
  <c r="K565" i="13"/>
  <c r="J565" i="13"/>
  <c r="I565" i="13"/>
  <c r="H565" i="13"/>
  <c r="G565" i="13"/>
  <c r="F565" i="13"/>
  <c r="E565" i="13"/>
  <c r="N559" i="13"/>
  <c r="M559" i="13"/>
  <c r="L559" i="13"/>
  <c r="K559" i="13"/>
  <c r="J559" i="13"/>
  <c r="I559" i="13"/>
  <c r="H559" i="13"/>
  <c r="G559" i="13"/>
  <c r="F559" i="13"/>
  <c r="E559" i="13"/>
  <c r="N553" i="13"/>
  <c r="M553" i="13"/>
  <c r="L553" i="13"/>
  <c r="K553" i="13"/>
  <c r="J553" i="13"/>
  <c r="I553" i="13"/>
  <c r="H553" i="13"/>
  <c r="G553" i="13"/>
  <c r="F553" i="13"/>
  <c r="E553" i="13"/>
  <c r="N547" i="13"/>
  <c r="M547" i="13"/>
  <c r="L547" i="13"/>
  <c r="K547" i="13"/>
  <c r="J547" i="13"/>
  <c r="I547" i="13"/>
  <c r="H547" i="13"/>
  <c r="G547" i="13"/>
  <c r="F547" i="13"/>
  <c r="E547" i="13"/>
  <c r="N541" i="13"/>
  <c r="M541" i="13"/>
  <c r="L541" i="13"/>
  <c r="K541" i="13"/>
  <c r="J541" i="13"/>
  <c r="I541" i="13"/>
  <c r="H541" i="13"/>
  <c r="G541" i="13"/>
  <c r="F541" i="13"/>
  <c r="E541" i="13"/>
  <c r="N535" i="13"/>
  <c r="M535" i="13"/>
  <c r="L535" i="13"/>
  <c r="K535" i="13"/>
  <c r="J535" i="13"/>
  <c r="I535" i="13"/>
  <c r="H535" i="13"/>
  <c r="G535" i="13"/>
  <c r="F535" i="13"/>
  <c r="E535" i="13"/>
  <c r="N529" i="13"/>
  <c r="M529" i="13"/>
  <c r="L529" i="13"/>
  <c r="K529" i="13"/>
  <c r="J529" i="13"/>
  <c r="I529" i="13"/>
  <c r="H529" i="13"/>
  <c r="G529" i="13"/>
  <c r="F529" i="13"/>
  <c r="E529" i="13"/>
  <c r="N624" i="13"/>
  <c r="M624" i="13"/>
  <c r="L624" i="13"/>
  <c r="K624" i="13"/>
  <c r="J624" i="13"/>
  <c r="I624" i="13"/>
  <c r="H624" i="13"/>
  <c r="G624" i="13"/>
  <c r="F624" i="13"/>
  <c r="E624" i="13"/>
  <c r="N618" i="13"/>
  <c r="M618" i="13"/>
  <c r="L618" i="13"/>
  <c r="K618" i="13"/>
  <c r="J618" i="13"/>
  <c r="I618" i="13"/>
  <c r="H618" i="13"/>
  <c r="G618" i="13"/>
  <c r="F618" i="13"/>
  <c r="E618" i="13"/>
  <c r="N612" i="13"/>
  <c r="M612" i="13"/>
  <c r="L612" i="13"/>
  <c r="K612" i="13"/>
  <c r="J612" i="13"/>
  <c r="I612" i="13"/>
  <c r="H612" i="13"/>
  <c r="G612" i="13"/>
  <c r="F612" i="13"/>
  <c r="E612" i="13"/>
  <c r="N606" i="13"/>
  <c r="M606" i="13"/>
  <c r="L606" i="13"/>
  <c r="K606" i="13"/>
  <c r="J606" i="13"/>
  <c r="I606" i="13"/>
  <c r="H606" i="13"/>
  <c r="G606" i="13"/>
  <c r="F606" i="13"/>
  <c r="E606" i="13"/>
  <c r="N600" i="13"/>
  <c r="M600" i="13"/>
  <c r="L600" i="13"/>
  <c r="K600" i="13"/>
  <c r="J600" i="13"/>
  <c r="I600" i="13"/>
  <c r="H600" i="13"/>
  <c r="G600" i="13"/>
  <c r="F600" i="13"/>
  <c r="E600" i="13"/>
  <c r="N594" i="13"/>
  <c r="M594" i="13"/>
  <c r="L594" i="13"/>
  <c r="K594" i="13"/>
  <c r="J594" i="13"/>
  <c r="I594" i="13"/>
  <c r="H594" i="13"/>
  <c r="G594" i="13"/>
  <c r="F594" i="13"/>
  <c r="E594" i="13"/>
  <c r="N588" i="13"/>
  <c r="M588" i="13"/>
  <c r="L588" i="13"/>
  <c r="K588" i="13"/>
  <c r="J588" i="13"/>
  <c r="I588" i="13"/>
  <c r="H588" i="13"/>
  <c r="G588" i="13"/>
  <c r="F588" i="13"/>
  <c r="E588" i="13"/>
  <c r="N582" i="13"/>
  <c r="M582" i="13"/>
  <c r="L582" i="13"/>
  <c r="K582" i="13"/>
  <c r="J582" i="13"/>
  <c r="I582" i="13"/>
  <c r="H582" i="13"/>
  <c r="G582" i="13"/>
  <c r="F582" i="13"/>
  <c r="E582" i="13"/>
  <c r="N576" i="13"/>
  <c r="M576" i="13"/>
  <c r="L576" i="13"/>
  <c r="K576" i="13"/>
  <c r="J576" i="13"/>
  <c r="I576" i="13"/>
  <c r="H576" i="13"/>
  <c r="G576" i="13"/>
  <c r="F576" i="13"/>
  <c r="E576" i="13"/>
  <c r="N570" i="13"/>
  <c r="M570" i="13"/>
  <c r="L570" i="13"/>
  <c r="K570" i="13"/>
  <c r="J570" i="13"/>
  <c r="I570" i="13"/>
  <c r="H570" i="13"/>
  <c r="G570" i="13"/>
  <c r="F570" i="13"/>
  <c r="E570" i="13"/>
  <c r="N564" i="13"/>
  <c r="M564" i="13"/>
  <c r="L564" i="13"/>
  <c r="K564" i="13"/>
  <c r="J564" i="13"/>
  <c r="I564" i="13"/>
  <c r="H564" i="13"/>
  <c r="G564" i="13"/>
  <c r="F564" i="13"/>
  <c r="E564" i="13"/>
  <c r="N558" i="13"/>
  <c r="M558" i="13"/>
  <c r="L558" i="13"/>
  <c r="K558" i="13"/>
  <c r="J558" i="13"/>
  <c r="I558" i="13"/>
  <c r="H558" i="13"/>
  <c r="G558" i="13"/>
  <c r="F558" i="13"/>
  <c r="E558" i="13"/>
  <c r="N552" i="13"/>
  <c r="M552" i="13"/>
  <c r="L552" i="13"/>
  <c r="K552" i="13"/>
  <c r="J552" i="13"/>
  <c r="I552" i="13"/>
  <c r="H552" i="13"/>
  <c r="G552" i="13"/>
  <c r="F552" i="13"/>
  <c r="E552" i="13"/>
  <c r="N546" i="13"/>
  <c r="M546" i="13"/>
  <c r="L546" i="13"/>
  <c r="K546" i="13"/>
  <c r="J546" i="13"/>
  <c r="I546" i="13"/>
  <c r="H546" i="13"/>
  <c r="G546" i="13"/>
  <c r="F546" i="13"/>
  <c r="E546" i="13"/>
  <c r="N540" i="13"/>
  <c r="M540" i="13"/>
  <c r="L540" i="13"/>
  <c r="K540" i="13"/>
  <c r="J540" i="13"/>
  <c r="I540" i="13"/>
  <c r="H540" i="13"/>
  <c r="G540" i="13"/>
  <c r="F540" i="13"/>
  <c r="E540" i="13"/>
  <c r="N534" i="13"/>
  <c r="M534" i="13"/>
  <c r="L534" i="13"/>
  <c r="K534" i="13"/>
  <c r="J534" i="13"/>
  <c r="I534" i="13"/>
  <c r="H534" i="13"/>
  <c r="G534" i="13"/>
  <c r="F534" i="13"/>
  <c r="E534" i="13"/>
  <c r="N528" i="13"/>
  <c r="M528" i="13"/>
  <c r="L528" i="13"/>
  <c r="K528" i="13"/>
  <c r="J528" i="13"/>
  <c r="I528" i="13"/>
  <c r="H528" i="13"/>
  <c r="G528" i="13"/>
  <c r="F528" i="13"/>
  <c r="E528" i="13"/>
  <c r="N623" i="13"/>
  <c r="M623" i="13"/>
  <c r="L623" i="13"/>
  <c r="K623" i="13"/>
  <c r="J623" i="13"/>
  <c r="I623" i="13"/>
  <c r="H623" i="13"/>
  <c r="G623" i="13"/>
  <c r="F623" i="13"/>
  <c r="E623" i="13"/>
  <c r="N617" i="13"/>
  <c r="M617" i="13"/>
  <c r="L617" i="13"/>
  <c r="K617" i="13"/>
  <c r="J617" i="13"/>
  <c r="I617" i="13"/>
  <c r="H617" i="13"/>
  <c r="G617" i="13"/>
  <c r="F617" i="13"/>
  <c r="E617" i="13"/>
  <c r="N611" i="13"/>
  <c r="M611" i="13"/>
  <c r="L611" i="13"/>
  <c r="K611" i="13"/>
  <c r="J611" i="13"/>
  <c r="I611" i="13"/>
  <c r="H611" i="13"/>
  <c r="G611" i="13"/>
  <c r="F611" i="13"/>
  <c r="E611" i="13"/>
  <c r="N605" i="13"/>
  <c r="M605" i="13"/>
  <c r="L605" i="13"/>
  <c r="K605" i="13"/>
  <c r="J605" i="13"/>
  <c r="I605" i="13"/>
  <c r="H605" i="13"/>
  <c r="G605" i="13"/>
  <c r="F605" i="13"/>
  <c r="E605" i="13"/>
  <c r="N599" i="13"/>
  <c r="M599" i="13"/>
  <c r="L599" i="13"/>
  <c r="K599" i="13"/>
  <c r="J599" i="13"/>
  <c r="I599" i="13"/>
  <c r="H599" i="13"/>
  <c r="G599" i="13"/>
  <c r="F599" i="13"/>
  <c r="E599" i="13"/>
  <c r="N593" i="13"/>
  <c r="M593" i="13"/>
  <c r="L593" i="13"/>
  <c r="K593" i="13"/>
  <c r="J593" i="13"/>
  <c r="I593" i="13"/>
  <c r="H593" i="13"/>
  <c r="G593" i="13"/>
  <c r="F593" i="13"/>
  <c r="E593" i="13"/>
  <c r="N587" i="13"/>
  <c r="M587" i="13"/>
  <c r="L587" i="13"/>
  <c r="K587" i="13"/>
  <c r="J587" i="13"/>
  <c r="I587" i="13"/>
  <c r="H587" i="13"/>
  <c r="G587" i="13"/>
  <c r="F587" i="13"/>
  <c r="E587" i="13"/>
  <c r="N581" i="13"/>
  <c r="M581" i="13"/>
  <c r="L581" i="13"/>
  <c r="K581" i="13"/>
  <c r="J581" i="13"/>
  <c r="I581" i="13"/>
  <c r="H581" i="13"/>
  <c r="G581" i="13"/>
  <c r="F581" i="13"/>
  <c r="E581" i="13"/>
  <c r="N575" i="13"/>
  <c r="M575" i="13"/>
  <c r="L575" i="13"/>
  <c r="K575" i="13"/>
  <c r="J575" i="13"/>
  <c r="I575" i="13"/>
  <c r="H575" i="13"/>
  <c r="G575" i="13"/>
  <c r="F575" i="13"/>
  <c r="E575" i="13"/>
  <c r="N569" i="13"/>
  <c r="M569" i="13"/>
  <c r="L569" i="13"/>
  <c r="K569" i="13"/>
  <c r="J569" i="13"/>
  <c r="I569" i="13"/>
  <c r="H569" i="13"/>
  <c r="G569" i="13"/>
  <c r="F569" i="13"/>
  <c r="E569" i="13"/>
  <c r="N563" i="13"/>
  <c r="M563" i="13"/>
  <c r="L563" i="13"/>
  <c r="K563" i="13"/>
  <c r="J563" i="13"/>
  <c r="I563" i="13"/>
  <c r="H563" i="13"/>
  <c r="G563" i="13"/>
  <c r="F563" i="13"/>
  <c r="E563" i="13"/>
  <c r="N557" i="13"/>
  <c r="M557" i="13"/>
  <c r="L557" i="13"/>
  <c r="K557" i="13"/>
  <c r="J557" i="13"/>
  <c r="I557" i="13"/>
  <c r="H557" i="13"/>
  <c r="G557" i="13"/>
  <c r="F557" i="13"/>
  <c r="E557" i="13"/>
  <c r="N551" i="13"/>
  <c r="M551" i="13"/>
  <c r="L551" i="13"/>
  <c r="K551" i="13"/>
  <c r="J551" i="13"/>
  <c r="I551" i="13"/>
  <c r="H551" i="13"/>
  <c r="G551" i="13"/>
  <c r="F551" i="13"/>
  <c r="E551" i="13"/>
  <c r="N545" i="13"/>
  <c r="M545" i="13"/>
  <c r="L545" i="13"/>
  <c r="K545" i="13"/>
  <c r="J545" i="13"/>
  <c r="I545" i="13"/>
  <c r="H545" i="13"/>
  <c r="G545" i="13"/>
  <c r="F545" i="13"/>
  <c r="E545" i="13"/>
  <c r="N539" i="13"/>
  <c r="M539" i="13"/>
  <c r="L539" i="13"/>
  <c r="K539" i="13"/>
  <c r="J539" i="13"/>
  <c r="I539" i="13"/>
  <c r="H539" i="13"/>
  <c r="G539" i="13"/>
  <c r="F539" i="13"/>
  <c r="E539" i="13"/>
  <c r="N533" i="13"/>
  <c r="M533" i="13"/>
  <c r="L533" i="13"/>
  <c r="K533" i="13"/>
  <c r="J533" i="13"/>
  <c r="I533" i="13"/>
  <c r="H533" i="13"/>
  <c r="G533" i="13"/>
  <c r="F533" i="13"/>
  <c r="E533" i="13"/>
  <c r="N527" i="13"/>
  <c r="M527" i="13"/>
  <c r="L527" i="13"/>
  <c r="K527" i="13"/>
  <c r="J527" i="13"/>
  <c r="I527" i="13"/>
  <c r="H527" i="13"/>
  <c r="G527" i="13"/>
  <c r="F527" i="13"/>
  <c r="E527" i="13"/>
  <c r="N622" i="13"/>
  <c r="M622" i="13"/>
  <c r="L622" i="13"/>
  <c r="K622" i="13"/>
  <c r="J622" i="13"/>
  <c r="I622" i="13"/>
  <c r="H622" i="13"/>
  <c r="G622" i="13"/>
  <c r="F622" i="13"/>
  <c r="E622" i="13"/>
  <c r="N616" i="13"/>
  <c r="M616" i="13"/>
  <c r="L616" i="13"/>
  <c r="K616" i="13"/>
  <c r="J616" i="13"/>
  <c r="I616" i="13"/>
  <c r="H616" i="13"/>
  <c r="G616" i="13"/>
  <c r="F616" i="13"/>
  <c r="E616" i="13"/>
  <c r="N610" i="13"/>
  <c r="M610" i="13"/>
  <c r="L610" i="13"/>
  <c r="K610" i="13"/>
  <c r="J610" i="13"/>
  <c r="I610" i="13"/>
  <c r="H610" i="13"/>
  <c r="G610" i="13"/>
  <c r="F610" i="13"/>
  <c r="E610" i="13"/>
  <c r="N604" i="13"/>
  <c r="M604" i="13"/>
  <c r="L604" i="13"/>
  <c r="K604" i="13"/>
  <c r="J604" i="13"/>
  <c r="I604" i="13"/>
  <c r="H604" i="13"/>
  <c r="G604" i="13"/>
  <c r="F604" i="13"/>
  <c r="E604" i="13"/>
  <c r="N598" i="13"/>
  <c r="M598" i="13"/>
  <c r="L598" i="13"/>
  <c r="K598" i="13"/>
  <c r="J598" i="13"/>
  <c r="I598" i="13"/>
  <c r="H598" i="13"/>
  <c r="G598" i="13"/>
  <c r="F598" i="13"/>
  <c r="E598" i="13"/>
  <c r="N592" i="13"/>
  <c r="M592" i="13"/>
  <c r="L592" i="13"/>
  <c r="K592" i="13"/>
  <c r="J592" i="13"/>
  <c r="I592" i="13"/>
  <c r="H592" i="13"/>
  <c r="G592" i="13"/>
  <c r="F592" i="13"/>
  <c r="E592" i="13"/>
  <c r="N586" i="13"/>
  <c r="M586" i="13"/>
  <c r="L586" i="13"/>
  <c r="K586" i="13"/>
  <c r="J586" i="13"/>
  <c r="I586" i="13"/>
  <c r="H586" i="13"/>
  <c r="G586" i="13"/>
  <c r="F586" i="13"/>
  <c r="E586" i="13"/>
  <c r="N580" i="13"/>
  <c r="M580" i="13"/>
  <c r="L580" i="13"/>
  <c r="K580" i="13"/>
  <c r="J580" i="13"/>
  <c r="I580" i="13"/>
  <c r="H580" i="13"/>
  <c r="G580" i="13"/>
  <c r="F580" i="13"/>
  <c r="E580" i="13"/>
  <c r="N574" i="13"/>
  <c r="M574" i="13"/>
  <c r="L574" i="13"/>
  <c r="K574" i="13"/>
  <c r="J574" i="13"/>
  <c r="I574" i="13"/>
  <c r="H574" i="13"/>
  <c r="G574" i="13"/>
  <c r="F574" i="13"/>
  <c r="E574" i="13"/>
  <c r="N568" i="13"/>
  <c r="M568" i="13"/>
  <c r="L568" i="13"/>
  <c r="K568" i="13"/>
  <c r="J568" i="13"/>
  <c r="I568" i="13"/>
  <c r="H568" i="13"/>
  <c r="G568" i="13"/>
  <c r="F568" i="13"/>
  <c r="E568" i="13"/>
  <c r="N562" i="13"/>
  <c r="M562" i="13"/>
  <c r="L562" i="13"/>
  <c r="K562" i="13"/>
  <c r="J562" i="13"/>
  <c r="I562" i="13"/>
  <c r="H562" i="13"/>
  <c r="G562" i="13"/>
  <c r="F562" i="13"/>
  <c r="E562" i="13"/>
  <c r="N556" i="13"/>
  <c r="M556" i="13"/>
  <c r="L556" i="13"/>
  <c r="K556" i="13"/>
  <c r="J556" i="13"/>
  <c r="I556" i="13"/>
  <c r="H556" i="13"/>
  <c r="G556" i="13"/>
  <c r="F556" i="13"/>
  <c r="E556" i="13"/>
  <c r="N550" i="13"/>
  <c r="M550" i="13"/>
  <c r="L550" i="13"/>
  <c r="K550" i="13"/>
  <c r="J550" i="13"/>
  <c r="I550" i="13"/>
  <c r="H550" i="13"/>
  <c r="G550" i="13"/>
  <c r="F550" i="13"/>
  <c r="E550" i="13"/>
  <c r="N544" i="13"/>
  <c r="M544" i="13"/>
  <c r="L544" i="13"/>
  <c r="K544" i="13"/>
  <c r="J544" i="13"/>
  <c r="I544" i="13"/>
  <c r="H544" i="13"/>
  <c r="G544" i="13"/>
  <c r="F544" i="13"/>
  <c r="E544" i="13"/>
  <c r="N538" i="13"/>
  <c r="M538" i="13"/>
  <c r="L538" i="13"/>
  <c r="K538" i="13"/>
  <c r="J538" i="13"/>
  <c r="I538" i="13"/>
  <c r="H538" i="13"/>
  <c r="G538" i="13"/>
  <c r="F538" i="13"/>
  <c r="E538" i="13"/>
  <c r="N532" i="13"/>
  <c r="M532" i="13"/>
  <c r="L532" i="13"/>
  <c r="K532" i="13"/>
  <c r="J532" i="13"/>
  <c r="I532" i="13"/>
  <c r="H532" i="13"/>
  <c r="G532" i="13"/>
  <c r="F532" i="13"/>
  <c r="E532" i="13"/>
  <c r="N526" i="13"/>
  <c r="M526" i="13"/>
  <c r="L526" i="13"/>
  <c r="K526" i="13"/>
  <c r="J526" i="13"/>
  <c r="I526" i="13"/>
  <c r="H526" i="13"/>
  <c r="G526" i="13"/>
  <c r="F526" i="13"/>
  <c r="E526" i="13"/>
  <c r="N621" i="13"/>
  <c r="M621" i="13"/>
  <c r="L621" i="13"/>
  <c r="K621" i="13"/>
  <c r="J621" i="13"/>
  <c r="I621" i="13"/>
  <c r="H621" i="13"/>
  <c r="G621" i="13"/>
  <c r="F621" i="13"/>
  <c r="E621" i="13"/>
  <c r="N615" i="13"/>
  <c r="M615" i="13"/>
  <c r="L615" i="13"/>
  <c r="K615" i="13"/>
  <c r="J615" i="13"/>
  <c r="I615" i="13"/>
  <c r="H615" i="13"/>
  <c r="G615" i="13"/>
  <c r="F615" i="13"/>
  <c r="E615" i="13"/>
  <c r="N609" i="13"/>
  <c r="M609" i="13"/>
  <c r="L609" i="13"/>
  <c r="K609" i="13"/>
  <c r="J609" i="13"/>
  <c r="I609" i="13"/>
  <c r="H609" i="13"/>
  <c r="G609" i="13"/>
  <c r="F609" i="13"/>
  <c r="E609" i="13"/>
  <c r="N603" i="13"/>
  <c r="M603" i="13"/>
  <c r="L603" i="13"/>
  <c r="K603" i="13"/>
  <c r="J603" i="13"/>
  <c r="I603" i="13"/>
  <c r="H603" i="13"/>
  <c r="G603" i="13"/>
  <c r="F603" i="13"/>
  <c r="E603" i="13"/>
  <c r="N597" i="13"/>
  <c r="M597" i="13"/>
  <c r="L597" i="13"/>
  <c r="K597" i="13"/>
  <c r="J597" i="13"/>
  <c r="I597" i="13"/>
  <c r="H597" i="13"/>
  <c r="G597" i="13"/>
  <c r="F597" i="13"/>
  <c r="E597" i="13"/>
  <c r="N591" i="13"/>
  <c r="M591" i="13"/>
  <c r="L591" i="13"/>
  <c r="K591" i="13"/>
  <c r="J591" i="13"/>
  <c r="I591" i="13"/>
  <c r="H591" i="13"/>
  <c r="G591" i="13"/>
  <c r="F591" i="13"/>
  <c r="E591" i="13"/>
  <c r="N585" i="13"/>
  <c r="M585" i="13"/>
  <c r="L585" i="13"/>
  <c r="K585" i="13"/>
  <c r="J585" i="13"/>
  <c r="I585" i="13"/>
  <c r="H585" i="13"/>
  <c r="G585" i="13"/>
  <c r="F585" i="13"/>
  <c r="E585" i="13"/>
  <c r="N579" i="13"/>
  <c r="M579" i="13"/>
  <c r="L579" i="13"/>
  <c r="K579" i="13"/>
  <c r="J579" i="13"/>
  <c r="I579" i="13"/>
  <c r="H579" i="13"/>
  <c r="G579" i="13"/>
  <c r="F579" i="13"/>
  <c r="E579" i="13"/>
  <c r="N573" i="13"/>
  <c r="M573" i="13"/>
  <c r="L573" i="13"/>
  <c r="K573" i="13"/>
  <c r="J573" i="13"/>
  <c r="I573" i="13"/>
  <c r="H573" i="13"/>
  <c r="G573" i="13"/>
  <c r="F573" i="13"/>
  <c r="E573" i="13"/>
  <c r="N567" i="13"/>
  <c r="M567" i="13"/>
  <c r="L567" i="13"/>
  <c r="K567" i="13"/>
  <c r="J567" i="13"/>
  <c r="I567" i="13"/>
  <c r="H567" i="13"/>
  <c r="G567" i="13"/>
  <c r="F567" i="13"/>
  <c r="E567" i="13"/>
  <c r="N561" i="13"/>
  <c r="M561" i="13"/>
  <c r="L561" i="13"/>
  <c r="K561" i="13"/>
  <c r="J561" i="13"/>
  <c r="I561" i="13"/>
  <c r="H561" i="13"/>
  <c r="G561" i="13"/>
  <c r="F561" i="13"/>
  <c r="E561" i="13"/>
  <c r="N555" i="13"/>
  <c r="M555" i="13"/>
  <c r="L555" i="13"/>
  <c r="K555" i="13"/>
  <c r="J555" i="13"/>
  <c r="I555" i="13"/>
  <c r="H555" i="13"/>
  <c r="G555" i="13"/>
  <c r="F555" i="13"/>
  <c r="E555" i="13"/>
  <c r="N549" i="13"/>
  <c r="M549" i="13"/>
  <c r="L549" i="13"/>
  <c r="K549" i="13"/>
  <c r="J549" i="13"/>
  <c r="I549" i="13"/>
  <c r="H549" i="13"/>
  <c r="G549" i="13"/>
  <c r="F549" i="13"/>
  <c r="E549" i="13"/>
  <c r="N543" i="13"/>
  <c r="M543" i="13"/>
  <c r="L543" i="13"/>
  <c r="K543" i="13"/>
  <c r="J543" i="13"/>
  <c r="I543" i="13"/>
  <c r="H543" i="13"/>
  <c r="G543" i="13"/>
  <c r="F543" i="13"/>
  <c r="E543" i="13"/>
  <c r="N537" i="13"/>
  <c r="M537" i="13"/>
  <c r="L537" i="13"/>
  <c r="K537" i="13"/>
  <c r="J537" i="13"/>
  <c r="I537" i="13"/>
  <c r="H537" i="13"/>
  <c r="G537" i="13"/>
  <c r="F537" i="13"/>
  <c r="E537" i="13"/>
  <c r="N531" i="13"/>
  <c r="M531" i="13"/>
  <c r="L531" i="13"/>
  <c r="K531" i="13"/>
  <c r="J531" i="13"/>
  <c r="I531" i="13"/>
  <c r="H531" i="13"/>
  <c r="G531" i="13"/>
  <c r="F531" i="13"/>
  <c r="E531" i="13"/>
  <c r="N525" i="13"/>
  <c r="M525" i="13"/>
  <c r="L525" i="13"/>
  <c r="K525" i="13"/>
  <c r="J525" i="13"/>
  <c r="I525" i="13"/>
  <c r="H525" i="13"/>
  <c r="G525" i="13"/>
  <c r="F525" i="13"/>
  <c r="E525" i="13"/>
  <c r="N620" i="13"/>
  <c r="M620" i="13"/>
  <c r="L620" i="13"/>
  <c r="K620" i="13"/>
  <c r="J620" i="13"/>
  <c r="I620" i="13"/>
  <c r="H620" i="13"/>
  <c r="G620" i="13"/>
  <c r="F620" i="13"/>
  <c r="E620" i="13"/>
  <c r="N614" i="13"/>
  <c r="M614" i="13"/>
  <c r="L614" i="13"/>
  <c r="K614" i="13"/>
  <c r="J614" i="13"/>
  <c r="I614" i="13"/>
  <c r="H614" i="13"/>
  <c r="G614" i="13"/>
  <c r="F614" i="13"/>
  <c r="E614" i="13"/>
  <c r="N608" i="13"/>
  <c r="M608" i="13"/>
  <c r="L608" i="13"/>
  <c r="K608" i="13"/>
  <c r="J608" i="13"/>
  <c r="I608" i="13"/>
  <c r="H608" i="13"/>
  <c r="G608" i="13"/>
  <c r="F608" i="13"/>
  <c r="E608" i="13"/>
  <c r="N602" i="13"/>
  <c r="M602" i="13"/>
  <c r="L602" i="13"/>
  <c r="K602" i="13"/>
  <c r="J602" i="13"/>
  <c r="I602" i="13"/>
  <c r="H602" i="13"/>
  <c r="G602" i="13"/>
  <c r="F602" i="13"/>
  <c r="E602" i="13"/>
  <c r="N596" i="13"/>
  <c r="M596" i="13"/>
  <c r="L596" i="13"/>
  <c r="K596" i="13"/>
  <c r="J596" i="13"/>
  <c r="I596" i="13"/>
  <c r="H596" i="13"/>
  <c r="G596" i="13"/>
  <c r="F596" i="13"/>
  <c r="E596" i="13"/>
  <c r="N590" i="13"/>
  <c r="M590" i="13"/>
  <c r="L590" i="13"/>
  <c r="K590" i="13"/>
  <c r="J590" i="13"/>
  <c r="I590" i="13"/>
  <c r="H590" i="13"/>
  <c r="G590" i="13"/>
  <c r="F590" i="13"/>
  <c r="E590" i="13"/>
  <c r="N584" i="13"/>
  <c r="M584" i="13"/>
  <c r="L584" i="13"/>
  <c r="K584" i="13"/>
  <c r="J584" i="13"/>
  <c r="I584" i="13"/>
  <c r="H584" i="13"/>
  <c r="G584" i="13"/>
  <c r="F584" i="13"/>
  <c r="E584" i="13"/>
  <c r="N578" i="13"/>
  <c r="M578" i="13"/>
  <c r="L578" i="13"/>
  <c r="K578" i="13"/>
  <c r="J578" i="13"/>
  <c r="I578" i="13"/>
  <c r="H578" i="13"/>
  <c r="G578" i="13"/>
  <c r="F578" i="13"/>
  <c r="E578" i="13"/>
  <c r="N572" i="13"/>
  <c r="M572" i="13"/>
  <c r="L572" i="13"/>
  <c r="K572" i="13"/>
  <c r="J572" i="13"/>
  <c r="I572" i="13"/>
  <c r="H572" i="13"/>
  <c r="G572" i="13"/>
  <c r="F572" i="13"/>
  <c r="E572" i="13"/>
  <c r="N566" i="13"/>
  <c r="M566" i="13"/>
  <c r="L566" i="13"/>
  <c r="K566" i="13"/>
  <c r="J566" i="13"/>
  <c r="I566" i="13"/>
  <c r="H566" i="13"/>
  <c r="G566" i="13"/>
  <c r="F566" i="13"/>
  <c r="E566" i="13"/>
  <c r="N560" i="13"/>
  <c r="M560" i="13"/>
  <c r="L560" i="13"/>
  <c r="K560" i="13"/>
  <c r="J560" i="13"/>
  <c r="I560" i="13"/>
  <c r="H560" i="13"/>
  <c r="G560" i="13"/>
  <c r="F560" i="13"/>
  <c r="E560" i="13"/>
  <c r="N554" i="13"/>
  <c r="M554" i="13"/>
  <c r="L554" i="13"/>
  <c r="K554" i="13"/>
  <c r="J554" i="13"/>
  <c r="I554" i="13"/>
  <c r="H554" i="13"/>
  <c r="G554" i="13"/>
  <c r="F554" i="13"/>
  <c r="E554" i="13"/>
  <c r="N548" i="13"/>
  <c r="M548" i="13"/>
  <c r="L548" i="13"/>
  <c r="K548" i="13"/>
  <c r="J548" i="13"/>
  <c r="I548" i="13"/>
  <c r="H548" i="13"/>
  <c r="G548" i="13"/>
  <c r="F548" i="13"/>
  <c r="E548" i="13"/>
  <c r="N542" i="13"/>
  <c r="M542" i="13"/>
  <c r="L542" i="13"/>
  <c r="K542" i="13"/>
  <c r="J542" i="13"/>
  <c r="I542" i="13"/>
  <c r="H542" i="13"/>
  <c r="G542" i="13"/>
  <c r="F542" i="13"/>
  <c r="E542" i="13"/>
  <c r="N536" i="13"/>
  <c r="M536" i="13"/>
  <c r="L536" i="13"/>
  <c r="K536" i="13"/>
  <c r="J536" i="13"/>
  <c r="I536" i="13"/>
  <c r="H536" i="13"/>
  <c r="G536" i="13"/>
  <c r="F536" i="13"/>
  <c r="E536" i="13"/>
  <c r="N530" i="13"/>
  <c r="M530" i="13"/>
  <c r="L530" i="13"/>
  <c r="K530" i="13"/>
  <c r="J530" i="13"/>
  <c r="I530" i="13"/>
  <c r="H530" i="13"/>
  <c r="G530" i="13"/>
  <c r="F530" i="13"/>
  <c r="E530" i="13"/>
  <c r="N524" i="13"/>
  <c r="M524" i="13"/>
  <c r="L524" i="13"/>
  <c r="K524" i="13"/>
  <c r="J524" i="13"/>
  <c r="I524" i="13"/>
  <c r="H524" i="13"/>
  <c r="G524" i="13"/>
  <c r="F524" i="13"/>
  <c r="E524" i="13"/>
  <c r="N489" i="13"/>
  <c r="M489" i="13"/>
  <c r="L489" i="13"/>
  <c r="K489" i="13"/>
  <c r="J489" i="13"/>
  <c r="I489" i="13"/>
  <c r="H489" i="13"/>
  <c r="G489" i="13"/>
  <c r="F489" i="13"/>
  <c r="E489" i="13"/>
  <c r="N483" i="13"/>
  <c r="M483" i="13"/>
  <c r="L483" i="13"/>
  <c r="K483" i="13"/>
  <c r="J483" i="13"/>
  <c r="I483" i="13"/>
  <c r="H483" i="13"/>
  <c r="G483" i="13"/>
  <c r="F483" i="13"/>
  <c r="E483" i="13"/>
  <c r="N477" i="13"/>
  <c r="M477" i="13"/>
  <c r="L477" i="13"/>
  <c r="K477" i="13"/>
  <c r="J477" i="13"/>
  <c r="I477" i="13"/>
  <c r="H477" i="13"/>
  <c r="G477" i="13"/>
  <c r="F477" i="13"/>
  <c r="E477" i="13"/>
  <c r="N471" i="13"/>
  <c r="M471" i="13"/>
  <c r="L471" i="13"/>
  <c r="K471" i="13"/>
  <c r="J471" i="13"/>
  <c r="I471" i="13"/>
  <c r="H471" i="13"/>
  <c r="G471" i="13"/>
  <c r="F471" i="13"/>
  <c r="E471" i="13"/>
  <c r="N465" i="13"/>
  <c r="M465" i="13"/>
  <c r="L465" i="13"/>
  <c r="K465" i="13"/>
  <c r="J465" i="13"/>
  <c r="I465" i="13"/>
  <c r="H465" i="13"/>
  <c r="G465" i="13"/>
  <c r="F465" i="13"/>
  <c r="E465" i="13"/>
  <c r="N488" i="13"/>
  <c r="M488" i="13"/>
  <c r="L488" i="13"/>
  <c r="K488" i="13"/>
  <c r="J488" i="13"/>
  <c r="I488" i="13"/>
  <c r="H488" i="13"/>
  <c r="G488" i="13"/>
  <c r="F488" i="13"/>
  <c r="E488" i="13"/>
  <c r="N482" i="13"/>
  <c r="M482" i="13"/>
  <c r="L482" i="13"/>
  <c r="K482" i="13"/>
  <c r="J482" i="13"/>
  <c r="I482" i="13"/>
  <c r="H482" i="13"/>
  <c r="G482" i="13"/>
  <c r="F482" i="13"/>
  <c r="E482" i="13"/>
  <c r="N476" i="13"/>
  <c r="M476" i="13"/>
  <c r="L476" i="13"/>
  <c r="K476" i="13"/>
  <c r="J476" i="13"/>
  <c r="I476" i="13"/>
  <c r="H476" i="13"/>
  <c r="G476" i="13"/>
  <c r="F476" i="13"/>
  <c r="E476" i="13"/>
  <c r="N470" i="13"/>
  <c r="M470" i="13"/>
  <c r="L470" i="13"/>
  <c r="K470" i="13"/>
  <c r="J470" i="13"/>
  <c r="I470" i="13"/>
  <c r="H470" i="13"/>
  <c r="G470" i="13"/>
  <c r="F470" i="13"/>
  <c r="E470" i="13"/>
  <c r="N464" i="13"/>
  <c r="M464" i="13"/>
  <c r="L464" i="13"/>
  <c r="K464" i="13"/>
  <c r="J464" i="13"/>
  <c r="I464" i="13"/>
  <c r="H464" i="13"/>
  <c r="G464" i="13"/>
  <c r="F464" i="13"/>
  <c r="E464" i="13"/>
  <c r="N487" i="13"/>
  <c r="M487" i="13"/>
  <c r="L487" i="13"/>
  <c r="K487" i="13"/>
  <c r="J487" i="13"/>
  <c r="I487" i="13"/>
  <c r="H487" i="13"/>
  <c r="G487" i="13"/>
  <c r="F487" i="13"/>
  <c r="E487" i="13"/>
  <c r="N481" i="13"/>
  <c r="M481" i="13"/>
  <c r="L481" i="13"/>
  <c r="K481" i="13"/>
  <c r="J481" i="13"/>
  <c r="I481" i="13"/>
  <c r="H481" i="13"/>
  <c r="G481" i="13"/>
  <c r="F481" i="13"/>
  <c r="E481" i="13"/>
  <c r="N475" i="13"/>
  <c r="M475" i="13"/>
  <c r="L475" i="13"/>
  <c r="K475" i="13"/>
  <c r="J475" i="13"/>
  <c r="I475" i="13"/>
  <c r="H475" i="13"/>
  <c r="G475" i="13"/>
  <c r="F475" i="13"/>
  <c r="E475" i="13"/>
  <c r="N469" i="13"/>
  <c r="M469" i="13"/>
  <c r="L469" i="13"/>
  <c r="K469" i="13"/>
  <c r="J469" i="13"/>
  <c r="I469" i="13"/>
  <c r="H469" i="13"/>
  <c r="G469" i="13"/>
  <c r="F469" i="13"/>
  <c r="E469" i="13"/>
  <c r="N463" i="13"/>
  <c r="M463" i="13"/>
  <c r="L463" i="13"/>
  <c r="K463" i="13"/>
  <c r="J463" i="13"/>
  <c r="I463" i="13"/>
  <c r="H463" i="13"/>
  <c r="G463" i="13"/>
  <c r="F463" i="13"/>
  <c r="E463" i="13"/>
  <c r="N486" i="13"/>
  <c r="M486" i="13"/>
  <c r="L486" i="13"/>
  <c r="K486" i="13"/>
  <c r="J486" i="13"/>
  <c r="I486" i="13"/>
  <c r="H486" i="13"/>
  <c r="G486" i="13"/>
  <c r="F486" i="13"/>
  <c r="E486" i="13"/>
  <c r="N480" i="13"/>
  <c r="M480" i="13"/>
  <c r="L480" i="13"/>
  <c r="K480" i="13"/>
  <c r="J480" i="13"/>
  <c r="I480" i="13"/>
  <c r="H480" i="13"/>
  <c r="G480" i="13"/>
  <c r="F480" i="13"/>
  <c r="E480" i="13"/>
  <c r="N474" i="13"/>
  <c r="M474" i="13"/>
  <c r="L474" i="13"/>
  <c r="K474" i="13"/>
  <c r="J474" i="13"/>
  <c r="I474" i="13"/>
  <c r="H474" i="13"/>
  <c r="G474" i="13"/>
  <c r="F474" i="13"/>
  <c r="E474" i="13"/>
  <c r="N468" i="13"/>
  <c r="M468" i="13"/>
  <c r="L468" i="13"/>
  <c r="K468" i="13"/>
  <c r="J468" i="13"/>
  <c r="I468" i="13"/>
  <c r="H468" i="13"/>
  <c r="G468" i="13"/>
  <c r="F468" i="13"/>
  <c r="E468" i="13"/>
  <c r="N462" i="13"/>
  <c r="M462" i="13"/>
  <c r="L462" i="13"/>
  <c r="K462" i="13"/>
  <c r="J462" i="13"/>
  <c r="I462" i="13"/>
  <c r="H462" i="13"/>
  <c r="G462" i="13"/>
  <c r="F462" i="13"/>
  <c r="E462" i="13"/>
  <c r="N485" i="13"/>
  <c r="M485" i="13"/>
  <c r="L485" i="13"/>
  <c r="K485" i="13"/>
  <c r="J485" i="13"/>
  <c r="I485" i="13"/>
  <c r="H485" i="13"/>
  <c r="G485" i="13"/>
  <c r="F485" i="13"/>
  <c r="E485" i="13"/>
  <c r="N479" i="13"/>
  <c r="M479" i="13"/>
  <c r="L479" i="13"/>
  <c r="K479" i="13"/>
  <c r="J479" i="13"/>
  <c r="I479" i="13"/>
  <c r="H479" i="13"/>
  <c r="G479" i="13"/>
  <c r="F479" i="13"/>
  <c r="E479" i="13"/>
  <c r="N473" i="13"/>
  <c r="M473" i="13"/>
  <c r="L473" i="13"/>
  <c r="K473" i="13"/>
  <c r="J473" i="13"/>
  <c r="I473" i="13"/>
  <c r="H473" i="13"/>
  <c r="G473" i="13"/>
  <c r="F473" i="13"/>
  <c r="E473" i="13"/>
  <c r="N467" i="13"/>
  <c r="M467" i="13"/>
  <c r="L467" i="13"/>
  <c r="K467" i="13"/>
  <c r="J467" i="13"/>
  <c r="I467" i="13"/>
  <c r="H467" i="13"/>
  <c r="G467" i="13"/>
  <c r="F467" i="13"/>
  <c r="E467" i="13"/>
  <c r="N461" i="13"/>
  <c r="M461" i="13"/>
  <c r="L461" i="13"/>
  <c r="K461" i="13"/>
  <c r="J461" i="13"/>
  <c r="I461" i="13"/>
  <c r="H461" i="13"/>
  <c r="G461" i="13"/>
  <c r="F461" i="13"/>
  <c r="E461" i="13"/>
  <c r="N484" i="13"/>
  <c r="M484" i="13"/>
  <c r="L484" i="13"/>
  <c r="K484" i="13"/>
  <c r="J484" i="13"/>
  <c r="I484" i="13"/>
  <c r="H484" i="13"/>
  <c r="G484" i="13"/>
  <c r="F484" i="13"/>
  <c r="E484" i="13"/>
  <c r="N478" i="13"/>
  <c r="M478" i="13"/>
  <c r="L478" i="13"/>
  <c r="K478" i="13"/>
  <c r="J478" i="13"/>
  <c r="I478" i="13"/>
  <c r="H478" i="13"/>
  <c r="G478" i="13"/>
  <c r="F478" i="13"/>
  <c r="E478" i="13"/>
  <c r="N472" i="13"/>
  <c r="M472" i="13"/>
  <c r="L472" i="13"/>
  <c r="K472" i="13"/>
  <c r="J472" i="13"/>
  <c r="I472" i="13"/>
  <c r="H472" i="13"/>
  <c r="G472" i="13"/>
  <c r="F472" i="13"/>
  <c r="E472" i="13"/>
  <c r="N466" i="13"/>
  <c r="M466" i="13"/>
  <c r="L466" i="13"/>
  <c r="K466" i="13"/>
  <c r="J466" i="13"/>
  <c r="I466" i="13"/>
  <c r="H466" i="13"/>
  <c r="G466" i="13"/>
  <c r="F466" i="13"/>
  <c r="E466" i="13"/>
  <c r="N460" i="13"/>
  <c r="M460" i="13"/>
  <c r="L460" i="13"/>
  <c r="K460" i="13"/>
  <c r="J460" i="13"/>
  <c r="I460" i="13"/>
  <c r="H460" i="13"/>
  <c r="G460" i="13"/>
  <c r="F460" i="13"/>
  <c r="N211" i="13"/>
  <c r="M211" i="13"/>
  <c r="L211" i="13"/>
  <c r="K211" i="13"/>
  <c r="J211" i="13"/>
  <c r="I211" i="13"/>
  <c r="H211" i="13"/>
  <c r="G211" i="13"/>
  <c r="F211" i="13"/>
  <c r="E211" i="13"/>
  <c r="N205" i="13"/>
  <c r="M205" i="13"/>
  <c r="L205" i="13"/>
  <c r="K205" i="13"/>
  <c r="J205" i="13"/>
  <c r="I205" i="13"/>
  <c r="H205" i="13"/>
  <c r="G205" i="13"/>
  <c r="F205" i="13"/>
  <c r="E205" i="13"/>
  <c r="N199" i="13"/>
  <c r="M199" i="13"/>
  <c r="L199" i="13"/>
  <c r="K199" i="13"/>
  <c r="J199" i="13"/>
  <c r="I199" i="13"/>
  <c r="H199" i="13"/>
  <c r="G199" i="13"/>
  <c r="F199" i="13"/>
  <c r="E199" i="13"/>
  <c r="N193" i="13"/>
  <c r="M193" i="13"/>
  <c r="L193" i="13"/>
  <c r="K193" i="13"/>
  <c r="J193" i="13"/>
  <c r="I193" i="13"/>
  <c r="H193" i="13"/>
  <c r="G193" i="13"/>
  <c r="F193" i="13"/>
  <c r="E193" i="13"/>
  <c r="N187" i="13"/>
  <c r="M187" i="13"/>
  <c r="L187" i="13"/>
  <c r="K187" i="13"/>
  <c r="J187" i="13"/>
  <c r="I187" i="13"/>
  <c r="H187" i="13"/>
  <c r="G187" i="13"/>
  <c r="F187" i="13"/>
  <c r="E187" i="13"/>
  <c r="N180" i="13"/>
  <c r="M180" i="13"/>
  <c r="L180" i="13"/>
  <c r="K180" i="13"/>
  <c r="J180" i="13"/>
  <c r="I180" i="13"/>
  <c r="H180" i="13"/>
  <c r="G180" i="13"/>
  <c r="F180" i="13"/>
  <c r="E180" i="13"/>
  <c r="N174" i="13"/>
  <c r="M174" i="13"/>
  <c r="L174" i="13"/>
  <c r="K174" i="13"/>
  <c r="J174" i="13"/>
  <c r="I174" i="13"/>
  <c r="H174" i="13"/>
  <c r="G174" i="13"/>
  <c r="F174" i="13"/>
  <c r="E174" i="13"/>
  <c r="N168" i="13"/>
  <c r="M168" i="13"/>
  <c r="L168" i="13"/>
  <c r="K168" i="13"/>
  <c r="J168" i="13"/>
  <c r="I168" i="13"/>
  <c r="H168" i="13"/>
  <c r="G168" i="13"/>
  <c r="F168" i="13"/>
  <c r="E168" i="13"/>
  <c r="N162" i="13"/>
  <c r="M162" i="13"/>
  <c r="L162" i="13"/>
  <c r="K162" i="13"/>
  <c r="J162" i="13"/>
  <c r="I162" i="13"/>
  <c r="H162" i="13"/>
  <c r="G162" i="13"/>
  <c r="F162" i="13"/>
  <c r="E162" i="13"/>
  <c r="N152" i="13"/>
  <c r="M152" i="13"/>
  <c r="L152" i="13"/>
  <c r="K152" i="13"/>
  <c r="J152" i="13"/>
  <c r="I152" i="13"/>
  <c r="H152" i="13"/>
  <c r="G152" i="13"/>
  <c r="F152" i="13"/>
  <c r="E152" i="13"/>
  <c r="N146" i="13"/>
  <c r="M146" i="13"/>
  <c r="L146" i="13"/>
  <c r="K146" i="13"/>
  <c r="J146" i="13"/>
  <c r="I146" i="13"/>
  <c r="H146" i="13"/>
  <c r="G146" i="13"/>
  <c r="F146" i="13"/>
  <c r="E146" i="13"/>
  <c r="N140" i="13"/>
  <c r="M140" i="13"/>
  <c r="L140" i="13"/>
  <c r="K140" i="13"/>
  <c r="J140" i="13"/>
  <c r="I140" i="13"/>
  <c r="H140" i="13"/>
  <c r="G140" i="13"/>
  <c r="F140" i="13"/>
  <c r="E140" i="13"/>
  <c r="N134" i="13"/>
  <c r="M134" i="13"/>
  <c r="L134" i="13"/>
  <c r="K134" i="13"/>
  <c r="J134" i="13"/>
  <c r="I134" i="13"/>
  <c r="H134" i="13"/>
  <c r="G134" i="13"/>
  <c r="F134" i="13"/>
  <c r="E134" i="13"/>
  <c r="N128" i="13"/>
  <c r="M128" i="13"/>
  <c r="L128" i="13"/>
  <c r="K128" i="13"/>
  <c r="J128" i="13"/>
  <c r="I128" i="13"/>
  <c r="H128" i="13"/>
  <c r="G128" i="13"/>
  <c r="F128" i="13"/>
  <c r="E128" i="13"/>
  <c r="N122" i="13"/>
  <c r="M122" i="13"/>
  <c r="L122" i="13"/>
  <c r="K122" i="13"/>
  <c r="J122" i="13"/>
  <c r="I122" i="13"/>
  <c r="H122" i="13"/>
  <c r="G122" i="13"/>
  <c r="F122" i="13"/>
  <c r="E122" i="13"/>
  <c r="N116" i="13"/>
  <c r="M116" i="13"/>
  <c r="L116" i="13"/>
  <c r="K116" i="13"/>
  <c r="J116" i="13"/>
  <c r="I116" i="13"/>
  <c r="H116" i="13"/>
  <c r="G116" i="13"/>
  <c r="F116" i="13"/>
  <c r="E116" i="13"/>
  <c r="N110" i="13"/>
  <c r="M110" i="13"/>
  <c r="L110" i="13"/>
  <c r="K110" i="13"/>
  <c r="J110" i="13"/>
  <c r="I110" i="13"/>
  <c r="H110" i="13"/>
  <c r="G110" i="13"/>
  <c r="F110" i="13"/>
  <c r="E110" i="13"/>
  <c r="N104" i="13"/>
  <c r="M104" i="13"/>
  <c r="L104" i="13"/>
  <c r="K104" i="13"/>
  <c r="J104" i="13"/>
  <c r="I104" i="13"/>
  <c r="H104" i="13"/>
  <c r="G104" i="13"/>
  <c r="F104" i="13"/>
  <c r="E104" i="13"/>
  <c r="N97" i="13"/>
  <c r="M97" i="13"/>
  <c r="L97" i="13"/>
  <c r="K97" i="13"/>
  <c r="J97" i="13"/>
  <c r="I97" i="13"/>
  <c r="H97" i="13"/>
  <c r="G97" i="13"/>
  <c r="F97" i="13"/>
  <c r="E97" i="13"/>
  <c r="N91" i="13"/>
  <c r="M91" i="13"/>
  <c r="L91" i="13"/>
  <c r="K91" i="13"/>
  <c r="J91" i="13"/>
  <c r="I91" i="13"/>
  <c r="H91" i="13"/>
  <c r="G91" i="13"/>
  <c r="F91" i="13"/>
  <c r="E91" i="13"/>
  <c r="N85" i="13"/>
  <c r="M85" i="13"/>
  <c r="L85" i="13"/>
  <c r="K85" i="13"/>
  <c r="J85" i="13"/>
  <c r="I85" i="13"/>
  <c r="H85" i="13"/>
  <c r="G85" i="13"/>
  <c r="F85" i="13"/>
  <c r="E85" i="13"/>
  <c r="N79" i="13"/>
  <c r="M79" i="13"/>
  <c r="L79" i="13"/>
  <c r="K79" i="13"/>
  <c r="J79" i="13"/>
  <c r="I79" i="13"/>
  <c r="H79" i="13"/>
  <c r="G79" i="13"/>
  <c r="F79" i="13"/>
  <c r="E79" i="13"/>
  <c r="N73" i="13"/>
  <c r="M73" i="13"/>
  <c r="L73" i="13"/>
  <c r="K73" i="13"/>
  <c r="J73" i="13"/>
  <c r="I73" i="13"/>
  <c r="H73" i="13"/>
  <c r="G73" i="13"/>
  <c r="F73" i="13"/>
  <c r="E73" i="13"/>
  <c r="N67" i="13"/>
  <c r="M67" i="13"/>
  <c r="L67" i="13"/>
  <c r="K67" i="13"/>
  <c r="J67" i="13"/>
  <c r="I67" i="13"/>
  <c r="H67" i="13"/>
  <c r="G67" i="13"/>
  <c r="F67" i="13"/>
  <c r="E67" i="13"/>
  <c r="N61" i="13"/>
  <c r="M61" i="13"/>
  <c r="L61" i="13"/>
  <c r="K61" i="13"/>
  <c r="J61" i="13"/>
  <c r="I61" i="13"/>
  <c r="H61" i="13"/>
  <c r="G61" i="13"/>
  <c r="F61" i="13"/>
  <c r="E61" i="13"/>
  <c r="N55" i="13"/>
  <c r="M55" i="13"/>
  <c r="L55" i="13"/>
  <c r="K55" i="13"/>
  <c r="J55" i="13"/>
  <c r="I55" i="13"/>
  <c r="H55" i="13"/>
  <c r="G55" i="13"/>
  <c r="F55" i="13"/>
  <c r="E55" i="13"/>
  <c r="N49" i="13"/>
  <c r="M49" i="13"/>
  <c r="L49" i="13"/>
  <c r="K49" i="13"/>
  <c r="J49" i="13"/>
  <c r="I49" i="13"/>
  <c r="H49" i="13"/>
  <c r="G49" i="13"/>
  <c r="F49" i="13"/>
  <c r="E49" i="13"/>
  <c r="N43" i="13"/>
  <c r="M43" i="13"/>
  <c r="L43" i="13"/>
  <c r="K43" i="13"/>
  <c r="J43" i="13"/>
  <c r="I43" i="13"/>
  <c r="H43" i="13"/>
  <c r="G43" i="13"/>
  <c r="F43" i="13"/>
  <c r="E43" i="13"/>
  <c r="N37" i="13"/>
  <c r="M37" i="13"/>
  <c r="L37" i="13"/>
  <c r="K37" i="13"/>
  <c r="J37" i="13"/>
  <c r="I37" i="13"/>
  <c r="H37" i="13"/>
  <c r="G37" i="13"/>
  <c r="F37" i="13"/>
  <c r="E37" i="13"/>
  <c r="N31" i="13"/>
  <c r="M31" i="13"/>
  <c r="L31" i="13"/>
  <c r="K31" i="13"/>
  <c r="J31" i="13"/>
  <c r="I31" i="13"/>
  <c r="H31" i="13"/>
  <c r="G31" i="13"/>
  <c r="F31" i="13"/>
  <c r="E31" i="13"/>
  <c r="N25" i="13"/>
  <c r="M25" i="13"/>
  <c r="L25" i="13"/>
  <c r="K25" i="13"/>
  <c r="J25" i="13"/>
  <c r="I25" i="13"/>
  <c r="H25" i="13"/>
  <c r="G25" i="13"/>
  <c r="F25" i="13"/>
  <c r="E25" i="13"/>
  <c r="N19" i="13"/>
  <c r="M19" i="13"/>
  <c r="L19" i="13"/>
  <c r="K19" i="13"/>
  <c r="J19" i="13"/>
  <c r="I19" i="13"/>
  <c r="H19" i="13"/>
  <c r="G19" i="13"/>
  <c r="F19" i="13"/>
  <c r="E19" i="13"/>
  <c r="N13" i="13"/>
  <c r="M13" i="13"/>
  <c r="L13" i="13"/>
  <c r="K13" i="13"/>
  <c r="J13" i="13"/>
  <c r="I13" i="13"/>
  <c r="H13" i="13"/>
  <c r="G13" i="13"/>
  <c r="F13" i="13"/>
  <c r="E13" i="13"/>
  <c r="N7" i="13"/>
  <c r="M7" i="13"/>
  <c r="L7" i="13"/>
  <c r="K7" i="13"/>
  <c r="J7" i="13"/>
  <c r="I7" i="13"/>
  <c r="H7" i="13"/>
  <c r="G7" i="13"/>
  <c r="F7" i="13"/>
  <c r="E7" i="13"/>
  <c r="N210" i="13"/>
  <c r="M210" i="13"/>
  <c r="L210" i="13"/>
  <c r="K210" i="13"/>
  <c r="J210" i="13"/>
  <c r="I210" i="13"/>
  <c r="H210" i="13"/>
  <c r="G210" i="13"/>
  <c r="F210" i="13"/>
  <c r="E210" i="13"/>
  <c r="N204" i="13"/>
  <c r="M204" i="13"/>
  <c r="L204" i="13"/>
  <c r="K204" i="13"/>
  <c r="J204" i="13"/>
  <c r="I204" i="13"/>
  <c r="H204" i="13"/>
  <c r="G204" i="13"/>
  <c r="F204" i="13"/>
  <c r="E204" i="13"/>
  <c r="N198" i="13"/>
  <c r="M198" i="13"/>
  <c r="L198" i="13"/>
  <c r="K198" i="13"/>
  <c r="J198" i="13"/>
  <c r="I198" i="13"/>
  <c r="H198" i="13"/>
  <c r="G198" i="13"/>
  <c r="F198" i="13"/>
  <c r="E198" i="13"/>
  <c r="N192" i="13"/>
  <c r="M192" i="13"/>
  <c r="L192" i="13"/>
  <c r="K192" i="13"/>
  <c r="J192" i="13"/>
  <c r="I192" i="13"/>
  <c r="H192" i="13"/>
  <c r="G192" i="13"/>
  <c r="F192" i="13"/>
  <c r="E192" i="13"/>
  <c r="N186" i="13"/>
  <c r="M186" i="13"/>
  <c r="L186" i="13"/>
  <c r="K186" i="13"/>
  <c r="J186" i="13"/>
  <c r="I186" i="13"/>
  <c r="H186" i="13"/>
  <c r="G186" i="13"/>
  <c r="F186" i="13"/>
  <c r="E186" i="13"/>
  <c r="N179" i="13"/>
  <c r="M179" i="13"/>
  <c r="L179" i="13"/>
  <c r="K179" i="13"/>
  <c r="J179" i="13"/>
  <c r="I179" i="13"/>
  <c r="H179" i="13"/>
  <c r="G179" i="13"/>
  <c r="F179" i="13"/>
  <c r="E179" i="13"/>
  <c r="N173" i="13"/>
  <c r="M173" i="13"/>
  <c r="L173" i="13"/>
  <c r="K173" i="13"/>
  <c r="J173" i="13"/>
  <c r="I173" i="13"/>
  <c r="H173" i="13"/>
  <c r="G173" i="13"/>
  <c r="F173" i="13"/>
  <c r="E173" i="13"/>
  <c r="N167" i="13"/>
  <c r="M167" i="13"/>
  <c r="L167" i="13"/>
  <c r="K167" i="13"/>
  <c r="J167" i="13"/>
  <c r="I167" i="13"/>
  <c r="H167" i="13"/>
  <c r="G167" i="13"/>
  <c r="F167" i="13"/>
  <c r="E167" i="13"/>
  <c r="N161" i="13"/>
  <c r="M161" i="13"/>
  <c r="L161" i="13"/>
  <c r="K161" i="13"/>
  <c r="J161" i="13"/>
  <c r="I161" i="13"/>
  <c r="H161" i="13"/>
  <c r="G161" i="13"/>
  <c r="F161" i="13"/>
  <c r="E161" i="13"/>
  <c r="N151" i="13"/>
  <c r="M151" i="13"/>
  <c r="L151" i="13"/>
  <c r="K151" i="13"/>
  <c r="J151" i="13"/>
  <c r="I151" i="13"/>
  <c r="H151" i="13"/>
  <c r="G151" i="13"/>
  <c r="F151" i="13"/>
  <c r="E151" i="13"/>
  <c r="N145" i="13"/>
  <c r="M145" i="13"/>
  <c r="L145" i="13"/>
  <c r="K145" i="13"/>
  <c r="J145" i="13"/>
  <c r="I145" i="13"/>
  <c r="H145" i="13"/>
  <c r="G145" i="13"/>
  <c r="F145" i="13"/>
  <c r="E145" i="13"/>
  <c r="N139" i="13"/>
  <c r="M139" i="13"/>
  <c r="L139" i="13"/>
  <c r="K139" i="13"/>
  <c r="J139" i="13"/>
  <c r="I139" i="13"/>
  <c r="H139" i="13"/>
  <c r="G139" i="13"/>
  <c r="F139" i="13"/>
  <c r="E139" i="13"/>
  <c r="N133" i="13"/>
  <c r="M133" i="13"/>
  <c r="L133" i="13"/>
  <c r="K133" i="13"/>
  <c r="J133" i="13"/>
  <c r="I133" i="13"/>
  <c r="H133" i="13"/>
  <c r="G133" i="13"/>
  <c r="F133" i="13"/>
  <c r="E133" i="13"/>
  <c r="N127" i="13"/>
  <c r="M127" i="13"/>
  <c r="L127" i="13"/>
  <c r="K127" i="13"/>
  <c r="J127" i="13"/>
  <c r="I127" i="13"/>
  <c r="H127" i="13"/>
  <c r="G127" i="13"/>
  <c r="F127" i="13"/>
  <c r="E127" i="13"/>
  <c r="N121" i="13"/>
  <c r="M121" i="13"/>
  <c r="L121" i="13"/>
  <c r="K121" i="13"/>
  <c r="J121" i="13"/>
  <c r="I121" i="13"/>
  <c r="H121" i="13"/>
  <c r="G121" i="13"/>
  <c r="F121" i="13"/>
  <c r="E121" i="13"/>
  <c r="N115" i="13"/>
  <c r="M115" i="13"/>
  <c r="L115" i="13"/>
  <c r="K115" i="13"/>
  <c r="J115" i="13"/>
  <c r="I115" i="13"/>
  <c r="H115" i="13"/>
  <c r="G115" i="13"/>
  <c r="F115" i="13"/>
  <c r="E115" i="13"/>
  <c r="N109" i="13"/>
  <c r="M109" i="13"/>
  <c r="L109" i="13"/>
  <c r="K109" i="13"/>
  <c r="J109" i="13"/>
  <c r="I109" i="13"/>
  <c r="H109" i="13"/>
  <c r="G109" i="13"/>
  <c r="F109" i="13"/>
  <c r="E109" i="13"/>
  <c r="N103" i="13"/>
  <c r="M103" i="13"/>
  <c r="L103" i="13"/>
  <c r="K103" i="13"/>
  <c r="J103" i="13"/>
  <c r="I103" i="13"/>
  <c r="H103" i="13"/>
  <c r="G103" i="13"/>
  <c r="F103" i="13"/>
  <c r="E103" i="13"/>
  <c r="N96" i="13"/>
  <c r="M96" i="13"/>
  <c r="L96" i="13"/>
  <c r="K96" i="13"/>
  <c r="J96" i="13"/>
  <c r="I96" i="13"/>
  <c r="H96" i="13"/>
  <c r="G96" i="13"/>
  <c r="F96" i="13"/>
  <c r="E96" i="13"/>
  <c r="N90" i="13"/>
  <c r="M90" i="13"/>
  <c r="L90" i="13"/>
  <c r="K90" i="13"/>
  <c r="J90" i="13"/>
  <c r="I90" i="13"/>
  <c r="H90" i="13"/>
  <c r="G90" i="13"/>
  <c r="F90" i="13"/>
  <c r="E90" i="13"/>
  <c r="N84" i="13"/>
  <c r="M84" i="13"/>
  <c r="L84" i="13"/>
  <c r="K84" i="13"/>
  <c r="J84" i="13"/>
  <c r="I84" i="13"/>
  <c r="H84" i="13"/>
  <c r="G84" i="13"/>
  <c r="F84" i="13"/>
  <c r="E84" i="13"/>
  <c r="N78" i="13"/>
  <c r="M78" i="13"/>
  <c r="L78" i="13"/>
  <c r="K78" i="13"/>
  <c r="J78" i="13"/>
  <c r="I78" i="13"/>
  <c r="H78" i="13"/>
  <c r="G78" i="13"/>
  <c r="F78" i="13"/>
  <c r="E78" i="13"/>
  <c r="N72" i="13"/>
  <c r="M72" i="13"/>
  <c r="L72" i="13"/>
  <c r="K72" i="13"/>
  <c r="J72" i="13"/>
  <c r="I72" i="13"/>
  <c r="H72" i="13"/>
  <c r="G72" i="13"/>
  <c r="F72" i="13"/>
  <c r="E72" i="13"/>
  <c r="N66" i="13"/>
  <c r="M66" i="13"/>
  <c r="L66" i="13"/>
  <c r="K66" i="13"/>
  <c r="J66" i="13"/>
  <c r="I66" i="13"/>
  <c r="H66" i="13"/>
  <c r="G66" i="13"/>
  <c r="F66" i="13"/>
  <c r="E66" i="13"/>
  <c r="N60" i="13"/>
  <c r="M60" i="13"/>
  <c r="L60" i="13"/>
  <c r="K60" i="13"/>
  <c r="J60" i="13"/>
  <c r="I60" i="13"/>
  <c r="H60" i="13"/>
  <c r="G60" i="13"/>
  <c r="F60" i="13"/>
  <c r="E60" i="13"/>
  <c r="N54" i="13"/>
  <c r="M54" i="13"/>
  <c r="L54" i="13"/>
  <c r="K54" i="13"/>
  <c r="J54" i="13"/>
  <c r="I54" i="13"/>
  <c r="H54" i="13"/>
  <c r="G54" i="13"/>
  <c r="F54" i="13"/>
  <c r="E54" i="13"/>
  <c r="N48" i="13"/>
  <c r="M48" i="13"/>
  <c r="L48" i="13"/>
  <c r="K48" i="13"/>
  <c r="J48" i="13"/>
  <c r="I48" i="13"/>
  <c r="H48" i="13"/>
  <c r="G48" i="13"/>
  <c r="F48" i="13"/>
  <c r="E48" i="13"/>
  <c r="N42" i="13"/>
  <c r="M42" i="13"/>
  <c r="L42" i="13"/>
  <c r="K42" i="13"/>
  <c r="J42" i="13"/>
  <c r="I42" i="13"/>
  <c r="H42" i="13"/>
  <c r="G42" i="13"/>
  <c r="F42" i="13"/>
  <c r="E42" i="13"/>
  <c r="N36" i="13"/>
  <c r="M36" i="13"/>
  <c r="L36" i="13"/>
  <c r="K36" i="13"/>
  <c r="J36" i="13"/>
  <c r="I36" i="13"/>
  <c r="H36" i="13"/>
  <c r="G36" i="13"/>
  <c r="F36" i="13"/>
  <c r="E36" i="13"/>
  <c r="N30" i="13"/>
  <c r="M30" i="13"/>
  <c r="L30" i="13"/>
  <c r="K30" i="13"/>
  <c r="J30" i="13"/>
  <c r="I30" i="13"/>
  <c r="H30" i="13"/>
  <c r="G30" i="13"/>
  <c r="F30" i="13"/>
  <c r="E30" i="13"/>
  <c r="N24" i="13"/>
  <c r="M24" i="13"/>
  <c r="L24" i="13"/>
  <c r="K24" i="13"/>
  <c r="J24" i="13"/>
  <c r="I24" i="13"/>
  <c r="H24" i="13"/>
  <c r="G24" i="13"/>
  <c r="F24" i="13"/>
  <c r="E24" i="13"/>
  <c r="N18" i="13"/>
  <c r="M18" i="13"/>
  <c r="L18" i="13"/>
  <c r="K18" i="13"/>
  <c r="J18" i="13"/>
  <c r="I18" i="13"/>
  <c r="H18" i="13"/>
  <c r="G18" i="13"/>
  <c r="F18" i="13"/>
  <c r="E18" i="13"/>
  <c r="N12" i="13"/>
  <c r="M12" i="13"/>
  <c r="L12" i="13"/>
  <c r="K12" i="13"/>
  <c r="J12" i="13"/>
  <c r="I12" i="13"/>
  <c r="H12" i="13"/>
  <c r="G12" i="13"/>
  <c r="F12" i="13"/>
  <c r="E12" i="13"/>
  <c r="N6" i="13"/>
  <c r="M6" i="13"/>
  <c r="L6" i="13"/>
  <c r="K6" i="13"/>
  <c r="J6" i="13"/>
  <c r="I6" i="13"/>
  <c r="H6" i="13"/>
  <c r="G6" i="13"/>
  <c r="F6" i="13"/>
  <c r="E6" i="13"/>
  <c r="N209" i="13"/>
  <c r="M209" i="13"/>
  <c r="L209" i="13"/>
  <c r="K209" i="13"/>
  <c r="J209" i="13"/>
  <c r="I209" i="13"/>
  <c r="H209" i="13"/>
  <c r="G209" i="13"/>
  <c r="F209" i="13"/>
  <c r="E209" i="13"/>
  <c r="N203" i="13"/>
  <c r="M203" i="13"/>
  <c r="L203" i="13"/>
  <c r="K203" i="13"/>
  <c r="J203" i="13"/>
  <c r="I203" i="13"/>
  <c r="H203" i="13"/>
  <c r="G203" i="13"/>
  <c r="F203" i="13"/>
  <c r="E203" i="13"/>
  <c r="N197" i="13"/>
  <c r="M197" i="13"/>
  <c r="L197" i="13"/>
  <c r="K197" i="13"/>
  <c r="J197" i="13"/>
  <c r="I197" i="13"/>
  <c r="H197" i="13"/>
  <c r="G197" i="13"/>
  <c r="F197" i="13"/>
  <c r="E197" i="13"/>
  <c r="N191" i="13"/>
  <c r="M191" i="13"/>
  <c r="L191" i="13"/>
  <c r="K191" i="13"/>
  <c r="J191" i="13"/>
  <c r="I191" i="13"/>
  <c r="H191" i="13"/>
  <c r="G191" i="13"/>
  <c r="F191" i="13"/>
  <c r="E191" i="13"/>
  <c r="N185" i="13"/>
  <c r="M185" i="13"/>
  <c r="L185" i="13"/>
  <c r="K185" i="13"/>
  <c r="J185" i="13"/>
  <c r="I185" i="13"/>
  <c r="H185" i="13"/>
  <c r="G185" i="13"/>
  <c r="F185" i="13"/>
  <c r="E185" i="13"/>
  <c r="N178" i="13"/>
  <c r="M178" i="13"/>
  <c r="L178" i="13"/>
  <c r="K178" i="13"/>
  <c r="J178" i="13"/>
  <c r="I178" i="13"/>
  <c r="H178" i="13"/>
  <c r="G178" i="13"/>
  <c r="F178" i="13"/>
  <c r="E178" i="13"/>
  <c r="N172" i="13"/>
  <c r="M172" i="13"/>
  <c r="L172" i="13"/>
  <c r="K172" i="13"/>
  <c r="J172" i="13"/>
  <c r="I172" i="13"/>
  <c r="H172" i="13"/>
  <c r="G172" i="13"/>
  <c r="F172" i="13"/>
  <c r="E172" i="13"/>
  <c r="N166" i="13"/>
  <c r="M166" i="13"/>
  <c r="L166" i="13"/>
  <c r="K166" i="13"/>
  <c r="J166" i="13"/>
  <c r="I166" i="13"/>
  <c r="H166" i="13"/>
  <c r="G166" i="13"/>
  <c r="F166" i="13"/>
  <c r="E166" i="13"/>
  <c r="N160" i="13"/>
  <c r="M160" i="13"/>
  <c r="L160" i="13"/>
  <c r="K160" i="13"/>
  <c r="J160" i="13"/>
  <c r="I160" i="13"/>
  <c r="H160" i="13"/>
  <c r="G160" i="13"/>
  <c r="F160" i="13"/>
  <c r="E160" i="13"/>
  <c r="N150" i="13"/>
  <c r="M150" i="13"/>
  <c r="L150" i="13"/>
  <c r="K150" i="13"/>
  <c r="J150" i="13"/>
  <c r="I150" i="13"/>
  <c r="H150" i="13"/>
  <c r="G150" i="13"/>
  <c r="F150" i="13"/>
  <c r="E150" i="13"/>
  <c r="N144" i="13"/>
  <c r="M144" i="13"/>
  <c r="L144" i="13"/>
  <c r="K144" i="13"/>
  <c r="J144" i="13"/>
  <c r="I144" i="13"/>
  <c r="H144" i="13"/>
  <c r="G144" i="13"/>
  <c r="F144" i="13"/>
  <c r="E144" i="13"/>
  <c r="N138" i="13"/>
  <c r="M138" i="13"/>
  <c r="L138" i="13"/>
  <c r="K138" i="13"/>
  <c r="J138" i="13"/>
  <c r="I138" i="13"/>
  <c r="H138" i="13"/>
  <c r="G138" i="13"/>
  <c r="F138" i="13"/>
  <c r="E138" i="13"/>
  <c r="N132" i="13"/>
  <c r="M132" i="13"/>
  <c r="L132" i="13"/>
  <c r="K132" i="13"/>
  <c r="J132" i="13"/>
  <c r="I132" i="13"/>
  <c r="H132" i="13"/>
  <c r="G132" i="13"/>
  <c r="F132" i="13"/>
  <c r="E132" i="13"/>
  <c r="N126" i="13"/>
  <c r="M126" i="13"/>
  <c r="L126" i="13"/>
  <c r="K126" i="13"/>
  <c r="J126" i="13"/>
  <c r="I126" i="13"/>
  <c r="H126" i="13"/>
  <c r="G126" i="13"/>
  <c r="F126" i="13"/>
  <c r="E126" i="13"/>
  <c r="N120" i="13"/>
  <c r="M120" i="13"/>
  <c r="L120" i="13"/>
  <c r="K120" i="13"/>
  <c r="J120" i="13"/>
  <c r="I120" i="13"/>
  <c r="H120" i="13"/>
  <c r="G120" i="13"/>
  <c r="F120" i="13"/>
  <c r="E120" i="13"/>
  <c r="N114" i="13"/>
  <c r="M114" i="13"/>
  <c r="L114" i="13"/>
  <c r="K114" i="13"/>
  <c r="J114" i="13"/>
  <c r="I114" i="13"/>
  <c r="H114" i="13"/>
  <c r="G114" i="13"/>
  <c r="F114" i="13"/>
  <c r="E114" i="13"/>
  <c r="N108" i="13"/>
  <c r="M108" i="13"/>
  <c r="L108" i="13"/>
  <c r="K108" i="13"/>
  <c r="J108" i="13"/>
  <c r="I108" i="13"/>
  <c r="H108" i="13"/>
  <c r="G108" i="13"/>
  <c r="F108" i="13"/>
  <c r="E108" i="13"/>
  <c r="N102" i="13"/>
  <c r="M102" i="13"/>
  <c r="L102" i="13"/>
  <c r="K102" i="13"/>
  <c r="J102" i="13"/>
  <c r="I102" i="13"/>
  <c r="H102" i="13"/>
  <c r="G102" i="13"/>
  <c r="F102" i="13"/>
  <c r="E102" i="13"/>
  <c r="N95" i="13"/>
  <c r="M95" i="13"/>
  <c r="L95" i="13"/>
  <c r="K95" i="13"/>
  <c r="J95" i="13"/>
  <c r="I95" i="13"/>
  <c r="H95" i="13"/>
  <c r="G95" i="13"/>
  <c r="F95" i="13"/>
  <c r="E95" i="13"/>
  <c r="N89" i="13"/>
  <c r="M89" i="13"/>
  <c r="L89" i="13"/>
  <c r="K89" i="13"/>
  <c r="J89" i="13"/>
  <c r="I89" i="13"/>
  <c r="H89" i="13"/>
  <c r="G89" i="13"/>
  <c r="F89" i="13"/>
  <c r="E89" i="13"/>
  <c r="N83" i="13"/>
  <c r="M83" i="13"/>
  <c r="L83" i="13"/>
  <c r="K83" i="13"/>
  <c r="J83" i="13"/>
  <c r="I83" i="13"/>
  <c r="H83" i="13"/>
  <c r="G83" i="13"/>
  <c r="F83" i="13"/>
  <c r="E83" i="13"/>
  <c r="N77" i="13"/>
  <c r="M77" i="13"/>
  <c r="L77" i="13"/>
  <c r="K77" i="13"/>
  <c r="J77" i="13"/>
  <c r="I77" i="13"/>
  <c r="H77" i="13"/>
  <c r="G77" i="13"/>
  <c r="F77" i="13"/>
  <c r="E77" i="13"/>
  <c r="N71" i="13"/>
  <c r="M71" i="13"/>
  <c r="L71" i="13"/>
  <c r="K71" i="13"/>
  <c r="J71" i="13"/>
  <c r="I71" i="13"/>
  <c r="H71" i="13"/>
  <c r="G71" i="13"/>
  <c r="F71" i="13"/>
  <c r="E71" i="13"/>
  <c r="N65" i="13"/>
  <c r="M65" i="13"/>
  <c r="L65" i="13"/>
  <c r="K65" i="13"/>
  <c r="J65" i="13"/>
  <c r="I65" i="13"/>
  <c r="H65" i="13"/>
  <c r="G65" i="13"/>
  <c r="F65" i="13"/>
  <c r="E65" i="13"/>
  <c r="N59" i="13"/>
  <c r="M59" i="13"/>
  <c r="L59" i="13"/>
  <c r="K59" i="13"/>
  <c r="J59" i="13"/>
  <c r="I59" i="13"/>
  <c r="H59" i="13"/>
  <c r="G59" i="13"/>
  <c r="F59" i="13"/>
  <c r="E59" i="13"/>
  <c r="N53" i="13"/>
  <c r="M53" i="13"/>
  <c r="L53" i="13"/>
  <c r="K53" i="13"/>
  <c r="J53" i="13"/>
  <c r="I53" i="13"/>
  <c r="H53" i="13"/>
  <c r="G53" i="13"/>
  <c r="F53" i="13"/>
  <c r="E53" i="13"/>
  <c r="N47" i="13"/>
  <c r="M47" i="13"/>
  <c r="L47" i="13"/>
  <c r="K47" i="13"/>
  <c r="J47" i="13"/>
  <c r="I47" i="13"/>
  <c r="H47" i="13"/>
  <c r="G47" i="13"/>
  <c r="F47" i="13"/>
  <c r="E47" i="13"/>
  <c r="N41" i="13"/>
  <c r="M41" i="13"/>
  <c r="L41" i="13"/>
  <c r="K41" i="13"/>
  <c r="J41" i="13"/>
  <c r="I41" i="13"/>
  <c r="H41" i="13"/>
  <c r="G41" i="13"/>
  <c r="F41" i="13"/>
  <c r="E41" i="13"/>
  <c r="N35" i="13"/>
  <c r="M35" i="13"/>
  <c r="L35" i="13"/>
  <c r="K35" i="13"/>
  <c r="J35" i="13"/>
  <c r="I35" i="13"/>
  <c r="H35" i="13"/>
  <c r="G35" i="13"/>
  <c r="F35" i="13"/>
  <c r="E35" i="13"/>
  <c r="N29" i="13"/>
  <c r="M29" i="13"/>
  <c r="L29" i="13"/>
  <c r="K29" i="13"/>
  <c r="J29" i="13"/>
  <c r="I29" i="13"/>
  <c r="H29" i="13"/>
  <c r="G29" i="13"/>
  <c r="F29" i="13"/>
  <c r="E29" i="13"/>
  <c r="N23" i="13"/>
  <c r="M23" i="13"/>
  <c r="L23" i="13"/>
  <c r="K23" i="13"/>
  <c r="J23" i="13"/>
  <c r="I23" i="13"/>
  <c r="H23" i="13"/>
  <c r="G23" i="13"/>
  <c r="F23" i="13"/>
  <c r="E23" i="13"/>
  <c r="N17" i="13"/>
  <c r="M17" i="13"/>
  <c r="L17" i="13"/>
  <c r="K17" i="13"/>
  <c r="J17" i="13"/>
  <c r="I17" i="13"/>
  <c r="H17" i="13"/>
  <c r="G17" i="13"/>
  <c r="F17" i="13"/>
  <c r="E17" i="13"/>
  <c r="N11" i="13"/>
  <c r="M11" i="13"/>
  <c r="L11" i="13"/>
  <c r="K11" i="13"/>
  <c r="J11" i="13"/>
  <c r="I11" i="13"/>
  <c r="H11" i="13"/>
  <c r="G11" i="13"/>
  <c r="F11" i="13"/>
  <c r="E11" i="13"/>
  <c r="N5" i="13"/>
  <c r="M5" i="13"/>
  <c r="L5" i="13"/>
  <c r="K5" i="13"/>
  <c r="J5" i="13"/>
  <c r="I5" i="13"/>
  <c r="H5" i="13"/>
  <c r="G5" i="13"/>
  <c r="F5" i="13"/>
  <c r="E5" i="13"/>
  <c r="N208" i="13"/>
  <c r="M208" i="13"/>
  <c r="L208" i="13"/>
  <c r="K208" i="13"/>
  <c r="J208" i="13"/>
  <c r="I208" i="13"/>
  <c r="H208" i="13"/>
  <c r="G208" i="13"/>
  <c r="F208" i="13"/>
  <c r="E208" i="13"/>
  <c r="N202" i="13"/>
  <c r="M202" i="13"/>
  <c r="L202" i="13"/>
  <c r="K202" i="13"/>
  <c r="J202" i="13"/>
  <c r="I202" i="13"/>
  <c r="H202" i="13"/>
  <c r="G202" i="13"/>
  <c r="F202" i="13"/>
  <c r="E202" i="13"/>
  <c r="N196" i="13"/>
  <c r="M196" i="13"/>
  <c r="L196" i="13"/>
  <c r="K196" i="13"/>
  <c r="J196" i="13"/>
  <c r="I196" i="13"/>
  <c r="H196" i="13"/>
  <c r="G196" i="13"/>
  <c r="F196" i="13"/>
  <c r="E196" i="13"/>
  <c r="N190" i="13"/>
  <c r="M190" i="13"/>
  <c r="L190" i="13"/>
  <c r="K190" i="13"/>
  <c r="J190" i="13"/>
  <c r="I190" i="13"/>
  <c r="H190" i="13"/>
  <c r="G190" i="13"/>
  <c r="F190" i="13"/>
  <c r="E190" i="13"/>
  <c r="N184" i="13"/>
  <c r="M184" i="13"/>
  <c r="L184" i="13"/>
  <c r="K184" i="13"/>
  <c r="J184" i="13"/>
  <c r="I184" i="13"/>
  <c r="H184" i="13"/>
  <c r="G184" i="13"/>
  <c r="F184" i="13"/>
  <c r="E184" i="13"/>
  <c r="N177" i="13"/>
  <c r="M177" i="13"/>
  <c r="L177" i="13"/>
  <c r="K177" i="13"/>
  <c r="J177" i="13"/>
  <c r="I177" i="13"/>
  <c r="H177" i="13"/>
  <c r="G177" i="13"/>
  <c r="F177" i="13"/>
  <c r="E177" i="13"/>
  <c r="N171" i="13"/>
  <c r="M171" i="13"/>
  <c r="L171" i="13"/>
  <c r="K171" i="13"/>
  <c r="J171" i="13"/>
  <c r="I171" i="13"/>
  <c r="H171" i="13"/>
  <c r="G171" i="13"/>
  <c r="F171" i="13"/>
  <c r="E171" i="13"/>
  <c r="N165" i="13"/>
  <c r="M165" i="13"/>
  <c r="L165" i="13"/>
  <c r="K165" i="13"/>
  <c r="J165" i="13"/>
  <c r="I165" i="13"/>
  <c r="H165" i="13"/>
  <c r="G165" i="13"/>
  <c r="F165" i="13"/>
  <c r="E165" i="13"/>
  <c r="N159" i="13"/>
  <c r="M159" i="13"/>
  <c r="L159" i="13"/>
  <c r="K159" i="13"/>
  <c r="J159" i="13"/>
  <c r="I159" i="13"/>
  <c r="H159" i="13"/>
  <c r="G159" i="13"/>
  <c r="F159" i="13"/>
  <c r="E159" i="13"/>
  <c r="N149" i="13"/>
  <c r="M149" i="13"/>
  <c r="L149" i="13"/>
  <c r="K149" i="13"/>
  <c r="J149" i="13"/>
  <c r="I149" i="13"/>
  <c r="H149" i="13"/>
  <c r="G149" i="13"/>
  <c r="F149" i="13"/>
  <c r="E149" i="13"/>
  <c r="N143" i="13"/>
  <c r="M143" i="13"/>
  <c r="L143" i="13"/>
  <c r="K143" i="13"/>
  <c r="J143" i="13"/>
  <c r="I143" i="13"/>
  <c r="H143" i="13"/>
  <c r="G143" i="13"/>
  <c r="F143" i="13"/>
  <c r="E143" i="13"/>
  <c r="N137" i="13"/>
  <c r="M137" i="13"/>
  <c r="L137" i="13"/>
  <c r="K137" i="13"/>
  <c r="J137" i="13"/>
  <c r="I137" i="13"/>
  <c r="H137" i="13"/>
  <c r="G137" i="13"/>
  <c r="F137" i="13"/>
  <c r="E137" i="13"/>
  <c r="N131" i="13"/>
  <c r="M131" i="13"/>
  <c r="L131" i="13"/>
  <c r="K131" i="13"/>
  <c r="J131" i="13"/>
  <c r="I131" i="13"/>
  <c r="H131" i="13"/>
  <c r="G131" i="13"/>
  <c r="F131" i="13"/>
  <c r="E131" i="13"/>
  <c r="N125" i="13"/>
  <c r="M125" i="13"/>
  <c r="L125" i="13"/>
  <c r="K125" i="13"/>
  <c r="J125" i="13"/>
  <c r="I125" i="13"/>
  <c r="H125" i="13"/>
  <c r="G125" i="13"/>
  <c r="F125" i="13"/>
  <c r="E125" i="13"/>
  <c r="N119" i="13"/>
  <c r="M119" i="13"/>
  <c r="L119" i="13"/>
  <c r="K119" i="13"/>
  <c r="J119" i="13"/>
  <c r="I119" i="13"/>
  <c r="H119" i="13"/>
  <c r="G119" i="13"/>
  <c r="F119" i="13"/>
  <c r="E119" i="13"/>
  <c r="N113" i="13"/>
  <c r="M113" i="13"/>
  <c r="L113" i="13"/>
  <c r="K113" i="13"/>
  <c r="J113" i="13"/>
  <c r="I113" i="13"/>
  <c r="H113" i="13"/>
  <c r="G113" i="13"/>
  <c r="F113" i="13"/>
  <c r="E113" i="13"/>
  <c r="N107" i="13"/>
  <c r="M107" i="13"/>
  <c r="L107" i="13"/>
  <c r="K107" i="13"/>
  <c r="J107" i="13"/>
  <c r="I107" i="13"/>
  <c r="H107" i="13"/>
  <c r="G107" i="13"/>
  <c r="F107" i="13"/>
  <c r="E107" i="13"/>
  <c r="N101" i="13"/>
  <c r="M101" i="13"/>
  <c r="L101" i="13"/>
  <c r="K101" i="13"/>
  <c r="J101" i="13"/>
  <c r="I101" i="13"/>
  <c r="H101" i="13"/>
  <c r="G101" i="13"/>
  <c r="F101" i="13"/>
  <c r="E101" i="13"/>
  <c r="N94" i="13"/>
  <c r="M94" i="13"/>
  <c r="L94" i="13"/>
  <c r="K94" i="13"/>
  <c r="J94" i="13"/>
  <c r="I94" i="13"/>
  <c r="H94" i="13"/>
  <c r="G94" i="13"/>
  <c r="F94" i="13"/>
  <c r="E94" i="13"/>
  <c r="N88" i="13"/>
  <c r="M88" i="13"/>
  <c r="L88" i="13"/>
  <c r="K88" i="13"/>
  <c r="J88" i="13"/>
  <c r="I88" i="13"/>
  <c r="H88" i="13"/>
  <c r="G88" i="13"/>
  <c r="F88" i="13"/>
  <c r="E88" i="13"/>
  <c r="N82" i="13"/>
  <c r="M82" i="13"/>
  <c r="L82" i="13"/>
  <c r="K82" i="13"/>
  <c r="J82" i="13"/>
  <c r="I82" i="13"/>
  <c r="H82" i="13"/>
  <c r="G82" i="13"/>
  <c r="F82" i="13"/>
  <c r="E82" i="13"/>
  <c r="N76" i="13"/>
  <c r="M76" i="13"/>
  <c r="L76" i="13"/>
  <c r="K76" i="13"/>
  <c r="J76" i="13"/>
  <c r="I76" i="13"/>
  <c r="H76" i="13"/>
  <c r="G76" i="13"/>
  <c r="F76" i="13"/>
  <c r="E76" i="13"/>
  <c r="N70" i="13"/>
  <c r="M70" i="13"/>
  <c r="L70" i="13"/>
  <c r="K70" i="13"/>
  <c r="J70" i="13"/>
  <c r="I70" i="13"/>
  <c r="H70" i="13"/>
  <c r="G70" i="13"/>
  <c r="F70" i="13"/>
  <c r="E70" i="13"/>
  <c r="N64" i="13"/>
  <c r="M64" i="13"/>
  <c r="L64" i="13"/>
  <c r="K64" i="13"/>
  <c r="J64" i="13"/>
  <c r="I64" i="13"/>
  <c r="H64" i="13"/>
  <c r="G64" i="13"/>
  <c r="F64" i="13"/>
  <c r="E64" i="13"/>
  <c r="N58" i="13"/>
  <c r="M58" i="13"/>
  <c r="L58" i="13"/>
  <c r="K58" i="13"/>
  <c r="J58" i="13"/>
  <c r="I58" i="13"/>
  <c r="H58" i="13"/>
  <c r="G58" i="13"/>
  <c r="F58" i="13"/>
  <c r="E58" i="13"/>
  <c r="N52" i="13"/>
  <c r="M52" i="13"/>
  <c r="L52" i="13"/>
  <c r="K52" i="13"/>
  <c r="J52" i="13"/>
  <c r="I52" i="13"/>
  <c r="H52" i="13"/>
  <c r="G52" i="13"/>
  <c r="F52" i="13"/>
  <c r="E52" i="13"/>
  <c r="N46" i="13"/>
  <c r="M46" i="13"/>
  <c r="L46" i="13"/>
  <c r="K46" i="13"/>
  <c r="J46" i="13"/>
  <c r="I46" i="13"/>
  <c r="H46" i="13"/>
  <c r="G46" i="13"/>
  <c r="F46" i="13"/>
  <c r="E46" i="13"/>
  <c r="N40" i="13"/>
  <c r="M40" i="13"/>
  <c r="L40" i="13"/>
  <c r="K40" i="13"/>
  <c r="J40" i="13"/>
  <c r="I40" i="13"/>
  <c r="H40" i="13"/>
  <c r="G40" i="13"/>
  <c r="F40" i="13"/>
  <c r="E40" i="13"/>
  <c r="N34" i="13"/>
  <c r="M34" i="13"/>
  <c r="L34" i="13"/>
  <c r="K34" i="13"/>
  <c r="J34" i="13"/>
  <c r="I34" i="13"/>
  <c r="H34" i="13"/>
  <c r="G34" i="13"/>
  <c r="F34" i="13"/>
  <c r="E34" i="13"/>
  <c r="N28" i="13"/>
  <c r="M28" i="13"/>
  <c r="L28" i="13"/>
  <c r="K28" i="13"/>
  <c r="J28" i="13"/>
  <c r="I28" i="13"/>
  <c r="H28" i="13"/>
  <c r="G28" i="13"/>
  <c r="F28" i="13"/>
  <c r="E28" i="13"/>
  <c r="N22" i="13"/>
  <c r="M22" i="13"/>
  <c r="L22" i="13"/>
  <c r="K22" i="13"/>
  <c r="J22" i="13"/>
  <c r="I22" i="13"/>
  <c r="H22" i="13"/>
  <c r="G22" i="13"/>
  <c r="F22" i="13"/>
  <c r="E22" i="13"/>
  <c r="N16" i="13"/>
  <c r="M16" i="13"/>
  <c r="L16" i="13"/>
  <c r="K16" i="13"/>
  <c r="J16" i="13"/>
  <c r="I16" i="13"/>
  <c r="H16" i="13"/>
  <c r="G16" i="13"/>
  <c r="F16" i="13"/>
  <c r="E16" i="13"/>
  <c r="N10" i="13"/>
  <c r="M10" i="13"/>
  <c r="L10" i="13"/>
  <c r="K10" i="13"/>
  <c r="J10" i="13"/>
  <c r="I10" i="13"/>
  <c r="H10" i="13"/>
  <c r="G10" i="13"/>
  <c r="F10" i="13"/>
  <c r="E10" i="13"/>
  <c r="N4" i="13"/>
  <c r="M4" i="13"/>
  <c r="L4" i="13"/>
  <c r="K4" i="13"/>
  <c r="J4" i="13"/>
  <c r="I4" i="13"/>
  <c r="H4" i="13"/>
  <c r="G4" i="13"/>
  <c r="F4" i="13"/>
  <c r="E4" i="13"/>
  <c r="N207" i="13"/>
  <c r="M207" i="13"/>
  <c r="L207" i="13"/>
  <c r="K207" i="13"/>
  <c r="J207" i="13"/>
  <c r="I207" i="13"/>
  <c r="H207" i="13"/>
  <c r="G207" i="13"/>
  <c r="F207" i="13"/>
  <c r="E207" i="13"/>
  <c r="N201" i="13"/>
  <c r="M201" i="13"/>
  <c r="L201" i="13"/>
  <c r="K201" i="13"/>
  <c r="J201" i="13"/>
  <c r="I201" i="13"/>
  <c r="H201" i="13"/>
  <c r="G201" i="13"/>
  <c r="F201" i="13"/>
  <c r="E201" i="13"/>
  <c r="N195" i="13"/>
  <c r="M195" i="13"/>
  <c r="L195" i="13"/>
  <c r="K195" i="13"/>
  <c r="J195" i="13"/>
  <c r="I195" i="13"/>
  <c r="H195" i="13"/>
  <c r="G195" i="13"/>
  <c r="F195" i="13"/>
  <c r="E195" i="13"/>
  <c r="N189" i="13"/>
  <c r="M189" i="13"/>
  <c r="L189" i="13"/>
  <c r="K189" i="13"/>
  <c r="J189" i="13"/>
  <c r="I189" i="13"/>
  <c r="H189" i="13"/>
  <c r="G189" i="13"/>
  <c r="F189" i="13"/>
  <c r="E189" i="13"/>
  <c r="N183" i="13"/>
  <c r="M183" i="13"/>
  <c r="L183" i="13"/>
  <c r="K183" i="13"/>
  <c r="J183" i="13"/>
  <c r="I183" i="13"/>
  <c r="H183" i="13"/>
  <c r="G183" i="13"/>
  <c r="F183" i="13"/>
  <c r="E183" i="13"/>
  <c r="N176" i="13"/>
  <c r="M176" i="13"/>
  <c r="L176" i="13"/>
  <c r="K176" i="13"/>
  <c r="J176" i="13"/>
  <c r="I176" i="13"/>
  <c r="H176" i="13"/>
  <c r="G176" i="13"/>
  <c r="F176" i="13"/>
  <c r="E176" i="13"/>
  <c r="N170" i="13"/>
  <c r="M170" i="13"/>
  <c r="L170" i="13"/>
  <c r="K170" i="13"/>
  <c r="J170" i="13"/>
  <c r="I170" i="13"/>
  <c r="H170" i="13"/>
  <c r="G170" i="13"/>
  <c r="F170" i="13"/>
  <c r="E170" i="13"/>
  <c r="N164" i="13"/>
  <c r="M164" i="13"/>
  <c r="L164" i="13"/>
  <c r="K164" i="13"/>
  <c r="J164" i="13"/>
  <c r="I164" i="13"/>
  <c r="H164" i="13"/>
  <c r="G164" i="13"/>
  <c r="F164" i="13"/>
  <c r="E164" i="13"/>
  <c r="N158" i="13"/>
  <c r="M158" i="13"/>
  <c r="L158" i="13"/>
  <c r="K158" i="13"/>
  <c r="J158" i="13"/>
  <c r="I158" i="13"/>
  <c r="H158" i="13"/>
  <c r="G158" i="13"/>
  <c r="F158" i="13"/>
  <c r="E158" i="13"/>
  <c r="N148" i="13"/>
  <c r="M148" i="13"/>
  <c r="L148" i="13"/>
  <c r="K148" i="13"/>
  <c r="J148" i="13"/>
  <c r="I148" i="13"/>
  <c r="H148" i="13"/>
  <c r="G148" i="13"/>
  <c r="F148" i="13"/>
  <c r="E148" i="13"/>
  <c r="N142" i="13"/>
  <c r="M142" i="13"/>
  <c r="L142" i="13"/>
  <c r="K142" i="13"/>
  <c r="J142" i="13"/>
  <c r="I142" i="13"/>
  <c r="H142" i="13"/>
  <c r="G142" i="13"/>
  <c r="F142" i="13"/>
  <c r="E142" i="13"/>
  <c r="N136" i="13"/>
  <c r="M136" i="13"/>
  <c r="L136" i="13"/>
  <c r="K136" i="13"/>
  <c r="J136" i="13"/>
  <c r="I136" i="13"/>
  <c r="H136" i="13"/>
  <c r="G136" i="13"/>
  <c r="F136" i="13"/>
  <c r="E136" i="13"/>
  <c r="N130" i="13"/>
  <c r="M130" i="13"/>
  <c r="L130" i="13"/>
  <c r="K130" i="13"/>
  <c r="J130" i="13"/>
  <c r="I130" i="13"/>
  <c r="H130" i="13"/>
  <c r="G130" i="13"/>
  <c r="F130" i="13"/>
  <c r="E130" i="13"/>
  <c r="N124" i="13"/>
  <c r="M124" i="13"/>
  <c r="L124" i="13"/>
  <c r="K124" i="13"/>
  <c r="J124" i="13"/>
  <c r="I124" i="13"/>
  <c r="H124" i="13"/>
  <c r="G124" i="13"/>
  <c r="F124" i="13"/>
  <c r="E124" i="13"/>
  <c r="N118" i="13"/>
  <c r="M118" i="13"/>
  <c r="L118" i="13"/>
  <c r="K118" i="13"/>
  <c r="J118" i="13"/>
  <c r="I118" i="13"/>
  <c r="H118" i="13"/>
  <c r="G118" i="13"/>
  <c r="F118" i="13"/>
  <c r="E118" i="13"/>
  <c r="N112" i="13"/>
  <c r="M112" i="13"/>
  <c r="L112" i="13"/>
  <c r="K112" i="13"/>
  <c r="J112" i="13"/>
  <c r="I112" i="13"/>
  <c r="H112" i="13"/>
  <c r="G112" i="13"/>
  <c r="F112" i="13"/>
  <c r="E112" i="13"/>
  <c r="N106" i="13"/>
  <c r="M106" i="13"/>
  <c r="L106" i="13"/>
  <c r="K106" i="13"/>
  <c r="J106" i="13"/>
  <c r="I106" i="13"/>
  <c r="H106" i="13"/>
  <c r="G106" i="13"/>
  <c r="F106" i="13"/>
  <c r="E106" i="13"/>
  <c r="N100" i="13"/>
  <c r="M100" i="13"/>
  <c r="L100" i="13"/>
  <c r="K100" i="13"/>
  <c r="J100" i="13"/>
  <c r="I100" i="13"/>
  <c r="H100" i="13"/>
  <c r="G100" i="13"/>
  <c r="F100" i="13"/>
  <c r="E100" i="13"/>
  <c r="N93" i="13"/>
  <c r="M93" i="13"/>
  <c r="L93" i="13"/>
  <c r="K93" i="13"/>
  <c r="J93" i="13"/>
  <c r="I93" i="13"/>
  <c r="H93" i="13"/>
  <c r="G93" i="13"/>
  <c r="F93" i="13"/>
  <c r="E93" i="13"/>
  <c r="N87" i="13"/>
  <c r="M87" i="13"/>
  <c r="L87" i="13"/>
  <c r="K87" i="13"/>
  <c r="J87" i="13"/>
  <c r="I87" i="13"/>
  <c r="H87" i="13"/>
  <c r="G87" i="13"/>
  <c r="F87" i="13"/>
  <c r="E87" i="13"/>
  <c r="N81" i="13"/>
  <c r="M81" i="13"/>
  <c r="L81" i="13"/>
  <c r="K81" i="13"/>
  <c r="J81" i="13"/>
  <c r="I81" i="13"/>
  <c r="H81" i="13"/>
  <c r="G81" i="13"/>
  <c r="F81" i="13"/>
  <c r="E81" i="13"/>
  <c r="N75" i="13"/>
  <c r="M75" i="13"/>
  <c r="L75" i="13"/>
  <c r="K75" i="13"/>
  <c r="J75" i="13"/>
  <c r="I75" i="13"/>
  <c r="H75" i="13"/>
  <c r="G75" i="13"/>
  <c r="F75" i="13"/>
  <c r="E75" i="13"/>
  <c r="N69" i="13"/>
  <c r="M69" i="13"/>
  <c r="L69" i="13"/>
  <c r="K69" i="13"/>
  <c r="J69" i="13"/>
  <c r="I69" i="13"/>
  <c r="H69" i="13"/>
  <c r="G69" i="13"/>
  <c r="F69" i="13"/>
  <c r="E69" i="13"/>
  <c r="N63" i="13"/>
  <c r="M63" i="13"/>
  <c r="L63" i="13"/>
  <c r="K63" i="13"/>
  <c r="J63" i="13"/>
  <c r="I63" i="13"/>
  <c r="H63" i="13"/>
  <c r="G63" i="13"/>
  <c r="F63" i="13"/>
  <c r="E63" i="13"/>
  <c r="N57" i="13"/>
  <c r="M57" i="13"/>
  <c r="L57" i="13"/>
  <c r="K57" i="13"/>
  <c r="J57" i="13"/>
  <c r="I57" i="13"/>
  <c r="H57" i="13"/>
  <c r="G57" i="13"/>
  <c r="F57" i="13"/>
  <c r="E57" i="13"/>
  <c r="N51" i="13"/>
  <c r="M51" i="13"/>
  <c r="L51" i="13"/>
  <c r="K51" i="13"/>
  <c r="J51" i="13"/>
  <c r="I51" i="13"/>
  <c r="H51" i="13"/>
  <c r="G51" i="13"/>
  <c r="F51" i="13"/>
  <c r="E51" i="13"/>
  <c r="N45" i="13"/>
  <c r="M45" i="13"/>
  <c r="L45" i="13"/>
  <c r="K45" i="13"/>
  <c r="J45" i="13"/>
  <c r="I45" i="13"/>
  <c r="H45" i="13"/>
  <c r="G45" i="13"/>
  <c r="F45" i="13"/>
  <c r="E45" i="13"/>
  <c r="N39" i="13"/>
  <c r="M39" i="13"/>
  <c r="L39" i="13"/>
  <c r="K39" i="13"/>
  <c r="J39" i="13"/>
  <c r="I39" i="13"/>
  <c r="H39" i="13"/>
  <c r="G39" i="13"/>
  <c r="F39" i="13"/>
  <c r="E39" i="13"/>
  <c r="N33" i="13"/>
  <c r="M33" i="13"/>
  <c r="L33" i="13"/>
  <c r="K33" i="13"/>
  <c r="J33" i="13"/>
  <c r="I33" i="13"/>
  <c r="H33" i="13"/>
  <c r="G33" i="13"/>
  <c r="F33" i="13"/>
  <c r="E33" i="13"/>
  <c r="N27" i="13"/>
  <c r="M27" i="13"/>
  <c r="L27" i="13"/>
  <c r="K27" i="13"/>
  <c r="J27" i="13"/>
  <c r="I27" i="13"/>
  <c r="H27" i="13"/>
  <c r="G27" i="13"/>
  <c r="F27" i="13"/>
  <c r="E27" i="13"/>
  <c r="N21" i="13"/>
  <c r="M21" i="13"/>
  <c r="L21" i="13"/>
  <c r="K21" i="13"/>
  <c r="J21" i="13"/>
  <c r="I21" i="13"/>
  <c r="H21" i="13"/>
  <c r="G21" i="13"/>
  <c r="F21" i="13"/>
  <c r="E21" i="13"/>
  <c r="N15" i="13"/>
  <c r="M15" i="13"/>
  <c r="L15" i="13"/>
  <c r="K15" i="13"/>
  <c r="J15" i="13"/>
  <c r="I15" i="13"/>
  <c r="H15" i="13"/>
  <c r="G15" i="13"/>
  <c r="F15" i="13"/>
  <c r="E15" i="13"/>
  <c r="N9" i="13"/>
  <c r="M9" i="13"/>
  <c r="L9" i="13"/>
  <c r="K9" i="13"/>
  <c r="J9" i="13"/>
  <c r="I9" i="13"/>
  <c r="H9" i="13"/>
  <c r="G9" i="13"/>
  <c r="F9" i="13"/>
  <c r="E9" i="13"/>
  <c r="N3" i="13"/>
  <c r="M3" i="13"/>
  <c r="L3" i="13"/>
  <c r="K3" i="13"/>
  <c r="J3" i="13"/>
  <c r="I3" i="13"/>
  <c r="H3" i="13"/>
  <c r="G3" i="13"/>
  <c r="F3" i="13"/>
  <c r="E3" i="13"/>
  <c r="N206" i="13"/>
  <c r="M206" i="13"/>
  <c r="L206" i="13"/>
  <c r="K206" i="13"/>
  <c r="J206" i="13"/>
  <c r="I206" i="13"/>
  <c r="H206" i="13"/>
  <c r="G206" i="13"/>
  <c r="F206" i="13"/>
  <c r="E206" i="13"/>
  <c r="N200" i="13"/>
  <c r="M200" i="13"/>
  <c r="L200" i="13"/>
  <c r="K200" i="13"/>
  <c r="J200" i="13"/>
  <c r="I200" i="13"/>
  <c r="H200" i="13"/>
  <c r="G200" i="13"/>
  <c r="F200" i="13"/>
  <c r="E200" i="13"/>
  <c r="N194" i="13"/>
  <c r="M194" i="13"/>
  <c r="L194" i="13"/>
  <c r="K194" i="13"/>
  <c r="J194" i="13"/>
  <c r="I194" i="13"/>
  <c r="H194" i="13"/>
  <c r="G194" i="13"/>
  <c r="F194" i="13"/>
  <c r="E194" i="13"/>
  <c r="N188" i="13"/>
  <c r="M188" i="13"/>
  <c r="L188" i="13"/>
  <c r="K188" i="13"/>
  <c r="J188" i="13"/>
  <c r="I188" i="13"/>
  <c r="H188" i="13"/>
  <c r="G188" i="13"/>
  <c r="F188" i="13"/>
  <c r="E188" i="13"/>
  <c r="N182" i="13"/>
  <c r="M182" i="13"/>
  <c r="L182" i="13"/>
  <c r="K182" i="13"/>
  <c r="J182" i="13"/>
  <c r="I182" i="13"/>
  <c r="H182" i="13"/>
  <c r="G182" i="13"/>
  <c r="F182" i="13"/>
  <c r="E182" i="13"/>
  <c r="N175" i="13"/>
  <c r="M175" i="13"/>
  <c r="L175" i="13"/>
  <c r="K175" i="13"/>
  <c r="J175" i="13"/>
  <c r="I175" i="13"/>
  <c r="H175" i="13"/>
  <c r="G175" i="13"/>
  <c r="F175" i="13"/>
  <c r="E175" i="13"/>
  <c r="N169" i="13"/>
  <c r="M169" i="13"/>
  <c r="L169" i="13"/>
  <c r="K169" i="13"/>
  <c r="J169" i="13"/>
  <c r="I169" i="13"/>
  <c r="H169" i="13"/>
  <c r="G169" i="13"/>
  <c r="F169" i="13"/>
  <c r="E169" i="13"/>
  <c r="N163" i="13"/>
  <c r="M163" i="13"/>
  <c r="L163" i="13"/>
  <c r="K163" i="13"/>
  <c r="J163" i="13"/>
  <c r="I163" i="13"/>
  <c r="H163" i="13"/>
  <c r="G163" i="13"/>
  <c r="F163" i="13"/>
  <c r="E163" i="13"/>
  <c r="N157" i="13"/>
  <c r="M157" i="13"/>
  <c r="L157" i="13"/>
  <c r="K157" i="13"/>
  <c r="J157" i="13"/>
  <c r="I157" i="13"/>
  <c r="H157" i="13"/>
  <c r="G157" i="13"/>
  <c r="F157" i="13"/>
  <c r="E157" i="13"/>
  <c r="N147" i="13"/>
  <c r="M147" i="13"/>
  <c r="L147" i="13"/>
  <c r="K147" i="13"/>
  <c r="J147" i="13"/>
  <c r="I147" i="13"/>
  <c r="H147" i="13"/>
  <c r="G147" i="13"/>
  <c r="F147" i="13"/>
  <c r="E147" i="13"/>
  <c r="N141" i="13"/>
  <c r="M141" i="13"/>
  <c r="L141" i="13"/>
  <c r="K141" i="13"/>
  <c r="J141" i="13"/>
  <c r="I141" i="13"/>
  <c r="H141" i="13"/>
  <c r="G141" i="13"/>
  <c r="F141" i="13"/>
  <c r="E141" i="13"/>
  <c r="N135" i="13"/>
  <c r="M135" i="13"/>
  <c r="L135" i="13"/>
  <c r="K135" i="13"/>
  <c r="J135" i="13"/>
  <c r="I135" i="13"/>
  <c r="H135" i="13"/>
  <c r="G135" i="13"/>
  <c r="F135" i="13"/>
  <c r="E135" i="13"/>
  <c r="N129" i="13"/>
  <c r="M129" i="13"/>
  <c r="L129" i="13"/>
  <c r="K129" i="13"/>
  <c r="J129" i="13"/>
  <c r="I129" i="13"/>
  <c r="H129" i="13"/>
  <c r="G129" i="13"/>
  <c r="F129" i="13"/>
  <c r="E129" i="13"/>
  <c r="N123" i="13"/>
  <c r="M123" i="13"/>
  <c r="L123" i="13"/>
  <c r="K123" i="13"/>
  <c r="J123" i="13"/>
  <c r="I123" i="13"/>
  <c r="H123" i="13"/>
  <c r="G123" i="13"/>
  <c r="F123" i="13"/>
  <c r="E123" i="13"/>
  <c r="N117" i="13"/>
  <c r="M117" i="13"/>
  <c r="L117" i="13"/>
  <c r="K117" i="13"/>
  <c r="J117" i="13"/>
  <c r="I117" i="13"/>
  <c r="H117" i="13"/>
  <c r="G117" i="13"/>
  <c r="F117" i="13"/>
  <c r="E117" i="13"/>
  <c r="N111" i="13"/>
  <c r="M111" i="13"/>
  <c r="L111" i="13"/>
  <c r="K111" i="13"/>
  <c r="J111" i="13"/>
  <c r="I111" i="13"/>
  <c r="H111" i="13"/>
  <c r="G111" i="13"/>
  <c r="F111" i="13"/>
  <c r="E111" i="13"/>
  <c r="N105" i="13"/>
  <c r="M105" i="13"/>
  <c r="L105" i="13"/>
  <c r="K105" i="13"/>
  <c r="J105" i="13"/>
  <c r="I105" i="13"/>
  <c r="H105" i="13"/>
  <c r="G105" i="13"/>
  <c r="F105" i="13"/>
  <c r="E105" i="13"/>
  <c r="N99" i="13"/>
  <c r="M99" i="13"/>
  <c r="L99" i="13"/>
  <c r="K99" i="13"/>
  <c r="J99" i="13"/>
  <c r="I99" i="13"/>
  <c r="H99" i="13"/>
  <c r="G99" i="13"/>
  <c r="F99" i="13"/>
  <c r="E99" i="13"/>
  <c r="N92" i="13"/>
  <c r="M92" i="13"/>
  <c r="L92" i="13"/>
  <c r="K92" i="13"/>
  <c r="J92" i="13"/>
  <c r="I92" i="13"/>
  <c r="H92" i="13"/>
  <c r="G92" i="13"/>
  <c r="F92" i="13"/>
  <c r="E92" i="13"/>
  <c r="N86" i="13"/>
  <c r="M86" i="13"/>
  <c r="L86" i="13"/>
  <c r="K86" i="13"/>
  <c r="J86" i="13"/>
  <c r="I86" i="13"/>
  <c r="H86" i="13"/>
  <c r="G86" i="13"/>
  <c r="F86" i="13"/>
  <c r="E86" i="13"/>
  <c r="N80" i="13"/>
  <c r="M80" i="13"/>
  <c r="L80" i="13"/>
  <c r="K80" i="13"/>
  <c r="J80" i="13"/>
  <c r="I80" i="13"/>
  <c r="H80" i="13"/>
  <c r="G80" i="13"/>
  <c r="F80" i="13"/>
  <c r="E80" i="13"/>
  <c r="N74" i="13"/>
  <c r="M74" i="13"/>
  <c r="L74" i="13"/>
  <c r="K74" i="13"/>
  <c r="J74" i="13"/>
  <c r="I74" i="13"/>
  <c r="H74" i="13"/>
  <c r="G74" i="13"/>
  <c r="F74" i="13"/>
  <c r="E74" i="13"/>
  <c r="N68" i="13"/>
  <c r="M68" i="13"/>
  <c r="L68" i="13"/>
  <c r="K68" i="13"/>
  <c r="J68" i="13"/>
  <c r="I68" i="13"/>
  <c r="H68" i="13"/>
  <c r="G68" i="13"/>
  <c r="F68" i="13"/>
  <c r="E68" i="13"/>
  <c r="N62" i="13"/>
  <c r="M62" i="13"/>
  <c r="L62" i="13"/>
  <c r="K62" i="13"/>
  <c r="J62" i="13"/>
  <c r="I62" i="13"/>
  <c r="H62" i="13"/>
  <c r="G62" i="13"/>
  <c r="F62" i="13"/>
  <c r="E62" i="13"/>
  <c r="N56" i="13"/>
  <c r="M56" i="13"/>
  <c r="L56" i="13"/>
  <c r="K56" i="13"/>
  <c r="J56" i="13"/>
  <c r="I56" i="13"/>
  <c r="H56" i="13"/>
  <c r="G56" i="13"/>
  <c r="F56" i="13"/>
  <c r="E56" i="13"/>
  <c r="N50" i="13"/>
  <c r="M50" i="13"/>
  <c r="L50" i="13"/>
  <c r="K50" i="13"/>
  <c r="J50" i="13"/>
  <c r="I50" i="13"/>
  <c r="H50" i="13"/>
  <c r="G50" i="13"/>
  <c r="F50" i="13"/>
  <c r="E50" i="13"/>
  <c r="N44" i="13"/>
  <c r="M44" i="13"/>
  <c r="L44" i="13"/>
  <c r="K44" i="13"/>
  <c r="J44" i="13"/>
  <c r="I44" i="13"/>
  <c r="H44" i="13"/>
  <c r="G44" i="13"/>
  <c r="F44" i="13"/>
  <c r="E44" i="13"/>
  <c r="N38" i="13"/>
  <c r="M38" i="13"/>
  <c r="L38" i="13"/>
  <c r="K38" i="13"/>
  <c r="J38" i="13"/>
  <c r="I38" i="13"/>
  <c r="H38" i="13"/>
  <c r="G38" i="13"/>
  <c r="F38" i="13"/>
  <c r="E38" i="13"/>
  <c r="N32" i="13"/>
  <c r="M32" i="13"/>
  <c r="L32" i="13"/>
  <c r="K32" i="13"/>
  <c r="J32" i="13"/>
  <c r="I32" i="13"/>
  <c r="H32" i="13"/>
  <c r="G32" i="13"/>
  <c r="F32" i="13"/>
  <c r="E32" i="13"/>
  <c r="N26" i="13"/>
  <c r="M26" i="13"/>
  <c r="L26" i="13"/>
  <c r="K26" i="13"/>
  <c r="J26" i="13"/>
  <c r="I26" i="13"/>
  <c r="H26" i="13"/>
  <c r="G26" i="13"/>
  <c r="F26" i="13"/>
  <c r="E26" i="13"/>
  <c r="N20" i="13"/>
  <c r="M20" i="13"/>
  <c r="L20" i="13"/>
  <c r="K20" i="13"/>
  <c r="J20" i="13"/>
  <c r="I20" i="13"/>
  <c r="H20" i="13"/>
  <c r="G20" i="13"/>
  <c r="F20" i="13"/>
  <c r="E20" i="13"/>
  <c r="N14" i="13"/>
  <c r="M14" i="13"/>
  <c r="L14" i="13"/>
  <c r="K14" i="13"/>
  <c r="J14" i="13"/>
  <c r="I14" i="13"/>
  <c r="H14" i="13"/>
  <c r="G14" i="13"/>
  <c r="F14" i="13"/>
  <c r="E14" i="13"/>
  <c r="N8" i="13"/>
  <c r="M8" i="13"/>
  <c r="L8" i="13"/>
  <c r="K8" i="13"/>
  <c r="J8" i="13"/>
  <c r="I8" i="13"/>
  <c r="H8" i="13"/>
  <c r="G8" i="13"/>
  <c r="F8" i="13"/>
  <c r="E8" i="13"/>
  <c r="N2" i="13"/>
  <c r="M2" i="13"/>
  <c r="L2" i="13"/>
  <c r="K2" i="13"/>
  <c r="J2" i="13"/>
  <c r="I2" i="13"/>
  <c r="H2" i="13"/>
  <c r="G2" i="13"/>
  <c r="F2" i="13"/>
  <c r="E2" i="13"/>
  <c r="N444" i="13"/>
  <c r="M444" i="13"/>
  <c r="L444" i="13"/>
  <c r="K444" i="13"/>
  <c r="J444" i="13"/>
  <c r="I444" i="13"/>
  <c r="H444" i="13"/>
  <c r="G444" i="13"/>
  <c r="F444" i="13"/>
  <c r="E444" i="13"/>
  <c r="N439" i="13"/>
  <c r="M439" i="13"/>
  <c r="L439" i="13"/>
  <c r="K439" i="13"/>
  <c r="J439" i="13"/>
  <c r="I439" i="13"/>
  <c r="H439" i="13"/>
  <c r="G439" i="13"/>
  <c r="F439" i="13"/>
  <c r="E439" i="13"/>
  <c r="N434" i="13"/>
  <c r="M434" i="13"/>
  <c r="L434" i="13"/>
  <c r="K434" i="13"/>
  <c r="J434" i="13"/>
  <c r="I434" i="13"/>
  <c r="H434" i="13"/>
  <c r="G434" i="13"/>
  <c r="F434" i="13"/>
  <c r="E434" i="13"/>
  <c r="N429" i="13"/>
  <c r="M429" i="13"/>
  <c r="L429" i="13"/>
  <c r="K429" i="13"/>
  <c r="J429" i="13"/>
  <c r="I429" i="13"/>
  <c r="H429" i="13"/>
  <c r="G429" i="13"/>
  <c r="F429" i="13"/>
  <c r="E429" i="13"/>
  <c r="N424" i="13"/>
  <c r="M424" i="13"/>
  <c r="L424" i="13"/>
  <c r="K424" i="13"/>
  <c r="J424" i="13"/>
  <c r="I424" i="13"/>
  <c r="H424" i="13"/>
  <c r="G424" i="13"/>
  <c r="F424" i="13"/>
  <c r="E424" i="13"/>
  <c r="N419" i="13"/>
  <c r="M419" i="13"/>
  <c r="L419" i="13"/>
  <c r="K419" i="13"/>
  <c r="J419" i="13"/>
  <c r="I419" i="13"/>
  <c r="H419" i="13"/>
  <c r="G419" i="13"/>
  <c r="F419" i="13"/>
  <c r="E419" i="13"/>
  <c r="N414" i="13"/>
  <c r="M414" i="13"/>
  <c r="L414" i="13"/>
  <c r="K414" i="13"/>
  <c r="J414" i="13"/>
  <c r="I414" i="13"/>
  <c r="H414" i="13"/>
  <c r="G414" i="13"/>
  <c r="F414" i="13"/>
  <c r="E414" i="13"/>
  <c r="N409" i="13"/>
  <c r="M409" i="13"/>
  <c r="L409" i="13"/>
  <c r="K409" i="13"/>
  <c r="J409" i="13"/>
  <c r="I409" i="13"/>
  <c r="H409" i="13"/>
  <c r="G409" i="13"/>
  <c r="F409" i="13"/>
  <c r="E409" i="13"/>
  <c r="N404" i="13"/>
  <c r="M404" i="13"/>
  <c r="L404" i="13"/>
  <c r="K404" i="13"/>
  <c r="J404" i="13"/>
  <c r="I404" i="13"/>
  <c r="H404" i="13"/>
  <c r="G404" i="13"/>
  <c r="F404" i="13"/>
  <c r="E404" i="13"/>
  <c r="N399" i="13"/>
  <c r="M399" i="13"/>
  <c r="L399" i="13"/>
  <c r="K399" i="13"/>
  <c r="J399" i="13"/>
  <c r="I399" i="13"/>
  <c r="H399" i="13"/>
  <c r="G399" i="13"/>
  <c r="F399" i="13"/>
  <c r="E399" i="13"/>
  <c r="N394" i="13"/>
  <c r="M394" i="13"/>
  <c r="L394" i="13"/>
  <c r="K394" i="13"/>
  <c r="J394" i="13"/>
  <c r="I394" i="13"/>
  <c r="H394" i="13"/>
  <c r="G394" i="13"/>
  <c r="F394" i="13"/>
  <c r="E394" i="13"/>
  <c r="N389" i="13"/>
  <c r="M389" i="13"/>
  <c r="L389" i="13"/>
  <c r="K389" i="13"/>
  <c r="J389" i="13"/>
  <c r="I389" i="13"/>
  <c r="H389" i="13"/>
  <c r="G389" i="13"/>
  <c r="F389" i="13"/>
  <c r="E389" i="13"/>
  <c r="N443" i="13"/>
  <c r="M443" i="13"/>
  <c r="L443" i="13"/>
  <c r="K443" i="13"/>
  <c r="J443" i="13"/>
  <c r="I443" i="13"/>
  <c r="H443" i="13"/>
  <c r="G443" i="13"/>
  <c r="F443" i="13"/>
  <c r="E443" i="13"/>
  <c r="N438" i="13"/>
  <c r="M438" i="13"/>
  <c r="L438" i="13"/>
  <c r="K438" i="13"/>
  <c r="J438" i="13"/>
  <c r="I438" i="13"/>
  <c r="H438" i="13"/>
  <c r="G438" i="13"/>
  <c r="F438" i="13"/>
  <c r="E438" i="13"/>
  <c r="N433" i="13"/>
  <c r="M433" i="13"/>
  <c r="L433" i="13"/>
  <c r="K433" i="13"/>
  <c r="J433" i="13"/>
  <c r="I433" i="13"/>
  <c r="H433" i="13"/>
  <c r="G433" i="13"/>
  <c r="F433" i="13"/>
  <c r="E433" i="13"/>
  <c r="N428" i="13"/>
  <c r="M428" i="13"/>
  <c r="L428" i="13"/>
  <c r="K428" i="13"/>
  <c r="J428" i="13"/>
  <c r="I428" i="13"/>
  <c r="H428" i="13"/>
  <c r="G428" i="13"/>
  <c r="F428" i="13"/>
  <c r="E428" i="13"/>
  <c r="N423" i="13"/>
  <c r="M423" i="13"/>
  <c r="L423" i="13"/>
  <c r="K423" i="13"/>
  <c r="J423" i="13"/>
  <c r="I423" i="13"/>
  <c r="H423" i="13"/>
  <c r="G423" i="13"/>
  <c r="F423" i="13"/>
  <c r="E423" i="13"/>
  <c r="N418" i="13"/>
  <c r="M418" i="13"/>
  <c r="L418" i="13"/>
  <c r="K418" i="13"/>
  <c r="J418" i="13"/>
  <c r="I418" i="13"/>
  <c r="H418" i="13"/>
  <c r="G418" i="13"/>
  <c r="F418" i="13"/>
  <c r="E418" i="13"/>
  <c r="N413" i="13"/>
  <c r="M413" i="13"/>
  <c r="L413" i="13"/>
  <c r="K413" i="13"/>
  <c r="J413" i="13"/>
  <c r="I413" i="13"/>
  <c r="H413" i="13"/>
  <c r="G413" i="13"/>
  <c r="F413" i="13"/>
  <c r="E413" i="13"/>
  <c r="N408" i="13"/>
  <c r="M408" i="13"/>
  <c r="L408" i="13"/>
  <c r="K408" i="13"/>
  <c r="J408" i="13"/>
  <c r="I408" i="13"/>
  <c r="H408" i="13"/>
  <c r="G408" i="13"/>
  <c r="F408" i="13"/>
  <c r="E408" i="13"/>
  <c r="N403" i="13"/>
  <c r="M403" i="13"/>
  <c r="L403" i="13"/>
  <c r="K403" i="13"/>
  <c r="J403" i="13"/>
  <c r="I403" i="13"/>
  <c r="H403" i="13"/>
  <c r="G403" i="13"/>
  <c r="F403" i="13"/>
  <c r="E403" i="13"/>
  <c r="N398" i="13"/>
  <c r="M398" i="13"/>
  <c r="L398" i="13"/>
  <c r="K398" i="13"/>
  <c r="J398" i="13"/>
  <c r="I398" i="13"/>
  <c r="H398" i="13"/>
  <c r="G398" i="13"/>
  <c r="F398" i="13"/>
  <c r="E398" i="13"/>
  <c r="N393" i="13"/>
  <c r="M393" i="13"/>
  <c r="L393" i="13"/>
  <c r="K393" i="13"/>
  <c r="J393" i="13"/>
  <c r="I393" i="13"/>
  <c r="H393" i="13"/>
  <c r="G393" i="13"/>
  <c r="F393" i="13"/>
  <c r="E393" i="13"/>
  <c r="N388" i="13"/>
  <c r="M388" i="13"/>
  <c r="L388" i="13"/>
  <c r="K388" i="13"/>
  <c r="J388" i="13"/>
  <c r="I388" i="13"/>
  <c r="H388" i="13"/>
  <c r="G388" i="13"/>
  <c r="F388" i="13"/>
  <c r="E388" i="13"/>
  <c r="N442" i="13"/>
  <c r="M442" i="13"/>
  <c r="L442" i="13"/>
  <c r="K442" i="13"/>
  <c r="J442" i="13"/>
  <c r="I442" i="13"/>
  <c r="H442" i="13"/>
  <c r="G442" i="13"/>
  <c r="F442" i="13"/>
  <c r="E442" i="13"/>
  <c r="N437" i="13"/>
  <c r="M437" i="13"/>
  <c r="L437" i="13"/>
  <c r="K437" i="13"/>
  <c r="J437" i="13"/>
  <c r="I437" i="13"/>
  <c r="H437" i="13"/>
  <c r="G437" i="13"/>
  <c r="F437" i="13"/>
  <c r="E437" i="13"/>
  <c r="N432" i="13"/>
  <c r="M432" i="13"/>
  <c r="L432" i="13"/>
  <c r="K432" i="13"/>
  <c r="J432" i="13"/>
  <c r="I432" i="13"/>
  <c r="H432" i="13"/>
  <c r="G432" i="13"/>
  <c r="F432" i="13"/>
  <c r="E432" i="13"/>
  <c r="N427" i="13"/>
  <c r="M427" i="13"/>
  <c r="L427" i="13"/>
  <c r="K427" i="13"/>
  <c r="J427" i="13"/>
  <c r="I427" i="13"/>
  <c r="H427" i="13"/>
  <c r="G427" i="13"/>
  <c r="F427" i="13"/>
  <c r="E427" i="13"/>
  <c r="N422" i="13"/>
  <c r="M422" i="13"/>
  <c r="L422" i="13"/>
  <c r="K422" i="13"/>
  <c r="J422" i="13"/>
  <c r="I422" i="13"/>
  <c r="H422" i="13"/>
  <c r="G422" i="13"/>
  <c r="F422" i="13"/>
  <c r="E422" i="13"/>
  <c r="N417" i="13"/>
  <c r="M417" i="13"/>
  <c r="L417" i="13"/>
  <c r="K417" i="13"/>
  <c r="J417" i="13"/>
  <c r="I417" i="13"/>
  <c r="H417" i="13"/>
  <c r="G417" i="13"/>
  <c r="F417" i="13"/>
  <c r="E417" i="13"/>
  <c r="N412" i="13"/>
  <c r="M412" i="13"/>
  <c r="L412" i="13"/>
  <c r="K412" i="13"/>
  <c r="J412" i="13"/>
  <c r="I412" i="13"/>
  <c r="H412" i="13"/>
  <c r="G412" i="13"/>
  <c r="F412" i="13"/>
  <c r="E412" i="13"/>
  <c r="N407" i="13"/>
  <c r="M407" i="13"/>
  <c r="L407" i="13"/>
  <c r="K407" i="13"/>
  <c r="J407" i="13"/>
  <c r="I407" i="13"/>
  <c r="H407" i="13"/>
  <c r="G407" i="13"/>
  <c r="F407" i="13"/>
  <c r="E407" i="13"/>
  <c r="N402" i="13"/>
  <c r="M402" i="13"/>
  <c r="L402" i="13"/>
  <c r="K402" i="13"/>
  <c r="J402" i="13"/>
  <c r="I402" i="13"/>
  <c r="H402" i="13"/>
  <c r="G402" i="13"/>
  <c r="F402" i="13"/>
  <c r="E402" i="13"/>
  <c r="N397" i="13"/>
  <c r="M397" i="13"/>
  <c r="L397" i="13"/>
  <c r="K397" i="13"/>
  <c r="J397" i="13"/>
  <c r="I397" i="13"/>
  <c r="H397" i="13"/>
  <c r="G397" i="13"/>
  <c r="F397" i="13"/>
  <c r="E397" i="13"/>
  <c r="N392" i="13"/>
  <c r="M392" i="13"/>
  <c r="L392" i="13"/>
  <c r="K392" i="13"/>
  <c r="J392" i="13"/>
  <c r="I392" i="13"/>
  <c r="H392" i="13"/>
  <c r="G392" i="13"/>
  <c r="F392" i="13"/>
  <c r="E392" i="13"/>
  <c r="N387" i="13"/>
  <c r="M387" i="13"/>
  <c r="L387" i="13"/>
  <c r="K387" i="13"/>
  <c r="J387" i="13"/>
  <c r="I387" i="13"/>
  <c r="H387" i="13"/>
  <c r="G387" i="13"/>
  <c r="F387" i="13"/>
  <c r="E387" i="13"/>
  <c r="N441" i="13"/>
  <c r="M441" i="13"/>
  <c r="L441" i="13"/>
  <c r="K441" i="13"/>
  <c r="J441" i="13"/>
  <c r="I441" i="13"/>
  <c r="H441" i="13"/>
  <c r="G441" i="13"/>
  <c r="F441" i="13"/>
  <c r="E441" i="13"/>
  <c r="N436" i="13"/>
  <c r="M436" i="13"/>
  <c r="L436" i="13"/>
  <c r="K436" i="13"/>
  <c r="J436" i="13"/>
  <c r="I436" i="13"/>
  <c r="H436" i="13"/>
  <c r="G436" i="13"/>
  <c r="F436" i="13"/>
  <c r="E436" i="13"/>
  <c r="N431" i="13"/>
  <c r="M431" i="13"/>
  <c r="L431" i="13"/>
  <c r="K431" i="13"/>
  <c r="J431" i="13"/>
  <c r="I431" i="13"/>
  <c r="H431" i="13"/>
  <c r="G431" i="13"/>
  <c r="F431" i="13"/>
  <c r="E431" i="13"/>
  <c r="N426" i="13"/>
  <c r="M426" i="13"/>
  <c r="L426" i="13"/>
  <c r="K426" i="13"/>
  <c r="J426" i="13"/>
  <c r="I426" i="13"/>
  <c r="H426" i="13"/>
  <c r="G426" i="13"/>
  <c r="F426" i="13"/>
  <c r="E426" i="13"/>
  <c r="N421" i="13"/>
  <c r="M421" i="13"/>
  <c r="L421" i="13"/>
  <c r="K421" i="13"/>
  <c r="J421" i="13"/>
  <c r="I421" i="13"/>
  <c r="H421" i="13"/>
  <c r="G421" i="13"/>
  <c r="F421" i="13"/>
  <c r="E421" i="13"/>
  <c r="N416" i="13"/>
  <c r="M416" i="13"/>
  <c r="L416" i="13"/>
  <c r="K416" i="13"/>
  <c r="J416" i="13"/>
  <c r="I416" i="13"/>
  <c r="H416" i="13"/>
  <c r="G416" i="13"/>
  <c r="F416" i="13"/>
  <c r="E416" i="13"/>
  <c r="N411" i="13"/>
  <c r="M411" i="13"/>
  <c r="L411" i="13"/>
  <c r="K411" i="13"/>
  <c r="J411" i="13"/>
  <c r="I411" i="13"/>
  <c r="H411" i="13"/>
  <c r="G411" i="13"/>
  <c r="F411" i="13"/>
  <c r="E411" i="13"/>
  <c r="N406" i="13"/>
  <c r="M406" i="13"/>
  <c r="L406" i="13"/>
  <c r="K406" i="13"/>
  <c r="J406" i="13"/>
  <c r="I406" i="13"/>
  <c r="H406" i="13"/>
  <c r="G406" i="13"/>
  <c r="F406" i="13"/>
  <c r="E406" i="13"/>
  <c r="N401" i="13"/>
  <c r="M401" i="13"/>
  <c r="L401" i="13"/>
  <c r="K401" i="13"/>
  <c r="J401" i="13"/>
  <c r="I401" i="13"/>
  <c r="H401" i="13"/>
  <c r="G401" i="13"/>
  <c r="F401" i="13"/>
  <c r="E401" i="13"/>
  <c r="N396" i="13"/>
  <c r="M396" i="13"/>
  <c r="L396" i="13"/>
  <c r="K396" i="13"/>
  <c r="J396" i="13"/>
  <c r="I396" i="13"/>
  <c r="H396" i="13"/>
  <c r="G396" i="13"/>
  <c r="F396" i="13"/>
  <c r="E396" i="13"/>
  <c r="N391" i="13"/>
  <c r="M391" i="13"/>
  <c r="L391" i="13"/>
  <c r="K391" i="13"/>
  <c r="J391" i="13"/>
  <c r="I391" i="13"/>
  <c r="H391" i="13"/>
  <c r="G391" i="13"/>
  <c r="F391" i="13"/>
  <c r="E391" i="13"/>
  <c r="N386" i="13"/>
  <c r="M386" i="13"/>
  <c r="L386" i="13"/>
  <c r="K386" i="13"/>
  <c r="J386" i="13"/>
  <c r="I386" i="13"/>
  <c r="H386" i="13"/>
  <c r="G386" i="13"/>
  <c r="F386" i="13"/>
  <c r="E386" i="13"/>
  <c r="N440" i="13"/>
  <c r="M440" i="13"/>
  <c r="L440" i="13"/>
  <c r="K440" i="13"/>
  <c r="J440" i="13"/>
  <c r="I440" i="13"/>
  <c r="H440" i="13"/>
  <c r="G440" i="13"/>
  <c r="F440" i="13"/>
  <c r="E440" i="13"/>
  <c r="N435" i="13"/>
  <c r="M435" i="13"/>
  <c r="L435" i="13"/>
  <c r="K435" i="13"/>
  <c r="J435" i="13"/>
  <c r="I435" i="13"/>
  <c r="H435" i="13"/>
  <c r="G435" i="13"/>
  <c r="F435" i="13"/>
  <c r="E435" i="13"/>
  <c r="N430" i="13"/>
  <c r="M430" i="13"/>
  <c r="L430" i="13"/>
  <c r="K430" i="13"/>
  <c r="J430" i="13"/>
  <c r="I430" i="13"/>
  <c r="H430" i="13"/>
  <c r="G430" i="13"/>
  <c r="F430" i="13"/>
  <c r="E430" i="13"/>
  <c r="N425" i="13"/>
  <c r="M425" i="13"/>
  <c r="L425" i="13"/>
  <c r="K425" i="13"/>
  <c r="J425" i="13"/>
  <c r="I425" i="13"/>
  <c r="H425" i="13"/>
  <c r="G425" i="13"/>
  <c r="F425" i="13"/>
  <c r="E425" i="13"/>
  <c r="N420" i="13"/>
  <c r="M420" i="13"/>
  <c r="L420" i="13"/>
  <c r="K420" i="13"/>
  <c r="J420" i="13"/>
  <c r="I420" i="13"/>
  <c r="H420" i="13"/>
  <c r="G420" i="13"/>
  <c r="F420" i="13"/>
  <c r="E420" i="13"/>
  <c r="N415" i="13"/>
  <c r="M415" i="13"/>
  <c r="L415" i="13"/>
  <c r="K415" i="13"/>
  <c r="J415" i="13"/>
  <c r="I415" i="13"/>
  <c r="H415" i="13"/>
  <c r="G415" i="13"/>
  <c r="F415" i="13"/>
  <c r="E415" i="13"/>
  <c r="N410" i="13"/>
  <c r="M410" i="13"/>
  <c r="L410" i="13"/>
  <c r="K410" i="13"/>
  <c r="J410" i="13"/>
  <c r="I410" i="13"/>
  <c r="H410" i="13"/>
  <c r="G410" i="13"/>
  <c r="F410" i="13"/>
  <c r="E410" i="13"/>
  <c r="N405" i="13"/>
  <c r="M405" i="13"/>
  <c r="L405" i="13"/>
  <c r="K405" i="13"/>
  <c r="J405" i="13"/>
  <c r="I405" i="13"/>
  <c r="H405" i="13"/>
  <c r="G405" i="13"/>
  <c r="F405" i="13"/>
  <c r="E405" i="13"/>
  <c r="N400" i="13"/>
  <c r="M400" i="13"/>
  <c r="L400" i="13"/>
  <c r="K400" i="13"/>
  <c r="J400" i="13"/>
  <c r="I400" i="13"/>
  <c r="H400" i="13"/>
  <c r="G400" i="13"/>
  <c r="F400" i="13"/>
  <c r="E400" i="13"/>
  <c r="N395" i="13"/>
  <c r="M395" i="13"/>
  <c r="L395" i="13"/>
  <c r="K395" i="13"/>
  <c r="J395" i="13"/>
  <c r="I395" i="13"/>
  <c r="H395" i="13"/>
  <c r="G395" i="13"/>
  <c r="F395" i="13"/>
  <c r="E395" i="13"/>
  <c r="N390" i="13"/>
  <c r="M390" i="13"/>
  <c r="L390" i="13"/>
  <c r="K390" i="13"/>
  <c r="J390" i="13"/>
  <c r="I390" i="13"/>
  <c r="H390" i="13"/>
  <c r="G390" i="13"/>
  <c r="F390" i="13"/>
  <c r="E390" i="13"/>
  <c r="P363" i="13"/>
  <c r="O363" i="13"/>
  <c r="P358" i="13"/>
  <c r="O358" i="13"/>
  <c r="P353" i="13"/>
  <c r="O353" i="13"/>
  <c r="P348" i="13"/>
  <c r="O348" i="13"/>
  <c r="P343" i="13"/>
  <c r="O343" i="13"/>
  <c r="P338" i="13"/>
  <c r="O338" i="13"/>
  <c r="P333" i="13"/>
  <c r="O333" i="13"/>
  <c r="P328" i="13"/>
  <c r="O328" i="13"/>
  <c r="P323" i="13"/>
  <c r="O323" i="13"/>
  <c r="P313" i="13"/>
  <c r="O313" i="13"/>
  <c r="P308" i="13"/>
  <c r="O308" i="13"/>
  <c r="P303" i="13"/>
  <c r="O303" i="13"/>
  <c r="P298" i="13"/>
  <c r="O298" i="13"/>
  <c r="P293" i="13"/>
  <c r="O293" i="13"/>
  <c r="P288" i="13"/>
  <c r="O288" i="13"/>
  <c r="P283" i="13"/>
  <c r="O283" i="13"/>
  <c r="P278" i="13"/>
  <c r="O278" i="13"/>
  <c r="P273" i="13"/>
  <c r="O273" i="13"/>
  <c r="P268" i="13"/>
  <c r="O268" i="13"/>
  <c r="P263" i="13"/>
  <c r="O263" i="13"/>
  <c r="P255" i="13"/>
  <c r="O255" i="13"/>
  <c r="P245" i="13"/>
  <c r="O245" i="13"/>
  <c r="P254" i="13"/>
  <c r="O254" i="13"/>
  <c r="P244" i="13"/>
  <c r="O244" i="13"/>
  <c r="P238" i="13"/>
  <c r="O238" i="13"/>
  <c r="P233" i="13"/>
  <c r="O233" i="13"/>
  <c r="P228" i="13"/>
  <c r="O228" i="13"/>
  <c r="P223" i="13"/>
  <c r="O223" i="13"/>
  <c r="P218" i="13"/>
  <c r="O218" i="13"/>
  <c r="P213" i="13"/>
  <c r="O213" i="13"/>
  <c r="P621" i="13"/>
  <c r="O621" i="13"/>
  <c r="P615" i="13"/>
  <c r="O615" i="13"/>
  <c r="P609" i="13"/>
  <c r="O609" i="13"/>
  <c r="P603" i="13"/>
  <c r="O603" i="13"/>
  <c r="P597" i="13"/>
  <c r="O597" i="13"/>
  <c r="P591" i="13"/>
  <c r="O591" i="13"/>
  <c r="P585" i="13"/>
  <c r="O585" i="13"/>
  <c r="P579" i="13"/>
  <c r="O579" i="13"/>
  <c r="P573" i="13"/>
  <c r="O573" i="13"/>
  <c r="P567" i="13"/>
  <c r="O567" i="13"/>
  <c r="P561" i="13"/>
  <c r="O561" i="13"/>
  <c r="P555" i="13"/>
  <c r="O555" i="13"/>
  <c r="P549" i="13"/>
  <c r="O549" i="13"/>
  <c r="P543" i="13"/>
  <c r="O543" i="13"/>
  <c r="P537" i="13"/>
  <c r="O537" i="13"/>
  <c r="P531" i="13"/>
  <c r="O531" i="13"/>
  <c r="P525" i="13"/>
  <c r="O525" i="13"/>
  <c r="P485" i="13"/>
  <c r="O485" i="13"/>
  <c r="P479" i="13"/>
  <c r="O479" i="13"/>
  <c r="P473" i="13"/>
  <c r="O473" i="13"/>
  <c r="P467" i="13"/>
  <c r="O467" i="13"/>
  <c r="P461" i="13"/>
  <c r="O461" i="13"/>
  <c r="P207" i="13"/>
  <c r="O207" i="13"/>
  <c r="P201" i="13"/>
  <c r="O201" i="13"/>
  <c r="P195" i="13"/>
  <c r="O195" i="13"/>
  <c r="P189" i="13"/>
  <c r="O189" i="13"/>
  <c r="P183" i="13"/>
  <c r="O183" i="13"/>
  <c r="P176" i="13"/>
  <c r="O176" i="13"/>
  <c r="P170" i="13"/>
  <c r="O170" i="13"/>
  <c r="P164" i="13"/>
  <c r="O164" i="13"/>
  <c r="P158" i="13"/>
  <c r="O158" i="13"/>
  <c r="P148" i="13"/>
  <c r="O148" i="13"/>
  <c r="P142" i="13"/>
  <c r="O142" i="13"/>
  <c r="P136" i="13"/>
  <c r="O136" i="13"/>
  <c r="P130" i="13"/>
  <c r="O130" i="13"/>
  <c r="P124" i="13"/>
  <c r="O124" i="13"/>
  <c r="P118" i="13"/>
  <c r="O118" i="13"/>
  <c r="P112" i="13"/>
  <c r="O112" i="13"/>
  <c r="P106" i="13"/>
  <c r="O106" i="13"/>
  <c r="P100" i="13"/>
  <c r="O100" i="13"/>
  <c r="P93" i="13"/>
  <c r="O93" i="13"/>
  <c r="P87" i="13"/>
  <c r="O87" i="13"/>
  <c r="P81" i="13"/>
  <c r="O81" i="13"/>
  <c r="P75" i="13"/>
  <c r="O75" i="13"/>
  <c r="P69" i="13"/>
  <c r="O69" i="13"/>
  <c r="P63" i="13"/>
  <c r="O63" i="13"/>
  <c r="P57" i="13"/>
  <c r="O57" i="13"/>
  <c r="P51" i="13"/>
  <c r="O51" i="13"/>
  <c r="P45" i="13"/>
  <c r="O45" i="13"/>
  <c r="P39" i="13"/>
  <c r="O39" i="13"/>
  <c r="P33" i="13"/>
  <c r="O33" i="13"/>
  <c r="P27" i="13"/>
  <c r="O27" i="13"/>
  <c r="P21" i="13"/>
  <c r="O21" i="13"/>
  <c r="P15" i="13"/>
  <c r="O15" i="13"/>
  <c r="P9" i="13"/>
  <c r="O9" i="13"/>
  <c r="P3" i="13"/>
  <c r="O3" i="13"/>
  <c r="P441" i="13"/>
  <c r="O441" i="13"/>
  <c r="P436" i="13"/>
  <c r="O436" i="13"/>
  <c r="P431" i="13"/>
  <c r="O431" i="13"/>
  <c r="P426" i="13"/>
  <c r="O426" i="13"/>
  <c r="P421" i="13"/>
  <c r="O421" i="13"/>
  <c r="P416" i="13"/>
  <c r="O416" i="13"/>
  <c r="P411" i="13"/>
  <c r="O411" i="13"/>
  <c r="P406" i="13"/>
  <c r="O406" i="13"/>
  <c r="P401" i="13"/>
  <c r="O401" i="13"/>
  <c r="P396" i="13"/>
  <c r="O396" i="13"/>
  <c r="P391" i="13"/>
  <c r="O391" i="13"/>
  <c r="O386" i="13"/>
  <c r="P386" i="13"/>
  <c r="P362" i="13"/>
  <c r="O362" i="13"/>
  <c r="P357" i="13"/>
  <c r="O357" i="13"/>
  <c r="P352" i="13"/>
  <c r="O352" i="13"/>
  <c r="P347" i="13"/>
  <c r="O347" i="13"/>
  <c r="P342" i="13"/>
  <c r="O342" i="13"/>
  <c r="P337" i="13"/>
  <c r="O337" i="13"/>
  <c r="P332" i="13"/>
  <c r="O332" i="13"/>
  <c r="P327" i="13"/>
  <c r="O327" i="13"/>
  <c r="P322" i="13"/>
  <c r="O322" i="13"/>
  <c r="P312" i="13"/>
  <c r="O312" i="13"/>
  <c r="P307" i="13"/>
  <c r="O307" i="13"/>
  <c r="P302" i="13"/>
  <c r="O302" i="13"/>
  <c r="P297" i="13"/>
  <c r="O297" i="13"/>
  <c r="P292" i="13"/>
  <c r="O292" i="13"/>
  <c r="P287" i="13"/>
  <c r="O287" i="13"/>
  <c r="P282" i="13"/>
  <c r="O282" i="13"/>
  <c r="P277" i="13"/>
  <c r="O277" i="13"/>
  <c r="P272" i="13"/>
  <c r="O272" i="13"/>
  <c r="P267" i="13"/>
  <c r="O267" i="13"/>
  <c r="P262" i="13"/>
  <c r="O262" i="13"/>
  <c r="P253" i="13"/>
  <c r="O253" i="13"/>
  <c r="P243" i="13"/>
  <c r="O243" i="13"/>
  <c r="P252" i="13"/>
  <c r="O252" i="13"/>
  <c r="P242" i="13"/>
  <c r="O242" i="13"/>
  <c r="P237" i="13"/>
  <c r="O237" i="13"/>
  <c r="P232" i="13"/>
  <c r="O232" i="13"/>
  <c r="P227" i="13"/>
  <c r="O227" i="13"/>
  <c r="P222" i="13"/>
  <c r="O222" i="13"/>
  <c r="P217" i="13"/>
  <c r="O217" i="13"/>
  <c r="P212" i="13"/>
  <c r="O212" i="13"/>
  <c r="P620" i="13"/>
  <c r="O620" i="13"/>
  <c r="P614" i="13"/>
  <c r="O614" i="13"/>
  <c r="P608" i="13"/>
  <c r="O608" i="13"/>
  <c r="P602" i="13"/>
  <c r="O602" i="13"/>
  <c r="P596" i="13"/>
  <c r="O596" i="13"/>
  <c r="P590" i="13"/>
  <c r="O590" i="13"/>
  <c r="P584" i="13"/>
  <c r="O584" i="13"/>
  <c r="P578" i="13"/>
  <c r="O578" i="13"/>
  <c r="P572" i="13"/>
  <c r="O572" i="13"/>
  <c r="P566" i="13"/>
  <c r="O566" i="13"/>
  <c r="P560" i="13"/>
  <c r="O560" i="13"/>
  <c r="P554" i="13"/>
  <c r="O554" i="13"/>
  <c r="P548" i="13"/>
  <c r="O548" i="13"/>
  <c r="P542" i="13"/>
  <c r="O542" i="13"/>
  <c r="P536" i="13"/>
  <c r="O536" i="13"/>
  <c r="P530" i="13"/>
  <c r="O530" i="13"/>
  <c r="P524" i="13"/>
  <c r="O524" i="13"/>
  <c r="P484" i="13"/>
  <c r="O484" i="13"/>
  <c r="P478" i="13"/>
  <c r="O478" i="13"/>
  <c r="P472" i="13"/>
  <c r="O472" i="13"/>
  <c r="P466" i="13"/>
  <c r="O466" i="13"/>
  <c r="P460" i="13"/>
  <c r="O460" i="13"/>
  <c r="P206" i="13"/>
  <c r="O206" i="13"/>
  <c r="P200" i="13"/>
  <c r="O200" i="13"/>
  <c r="P194" i="13"/>
  <c r="O194" i="13"/>
  <c r="P188" i="13"/>
  <c r="O188" i="13"/>
  <c r="P182" i="13"/>
  <c r="O182" i="13"/>
  <c r="P175" i="13"/>
  <c r="O175" i="13"/>
  <c r="P169" i="13"/>
  <c r="O169" i="13"/>
  <c r="P163" i="13"/>
  <c r="O163" i="13"/>
  <c r="P157" i="13"/>
  <c r="O157" i="13"/>
  <c r="P147" i="13"/>
  <c r="O147" i="13"/>
  <c r="P141" i="13"/>
  <c r="O141" i="13"/>
  <c r="P135" i="13"/>
  <c r="O135" i="13"/>
  <c r="P129" i="13"/>
  <c r="O129" i="13"/>
  <c r="P123" i="13"/>
  <c r="O123" i="13"/>
  <c r="P117" i="13"/>
  <c r="O117" i="13"/>
  <c r="P111" i="13"/>
  <c r="O111" i="13"/>
  <c r="P105" i="13"/>
  <c r="O105" i="13"/>
  <c r="P99" i="13"/>
  <c r="O99" i="13"/>
  <c r="P92" i="13"/>
  <c r="O92" i="13"/>
  <c r="P86" i="13"/>
  <c r="O86" i="13"/>
  <c r="P80" i="13"/>
  <c r="O80" i="13"/>
  <c r="P74" i="13"/>
  <c r="O74" i="13"/>
  <c r="P68" i="13"/>
  <c r="O68" i="13"/>
  <c r="P62" i="13"/>
  <c r="O62" i="13"/>
  <c r="P56" i="13"/>
  <c r="O56" i="13"/>
  <c r="P50" i="13"/>
  <c r="O50" i="13"/>
  <c r="P44" i="13"/>
  <c r="O44" i="13"/>
  <c r="P38" i="13"/>
  <c r="O38" i="13"/>
  <c r="P32" i="13"/>
  <c r="O32" i="13"/>
  <c r="P26" i="13"/>
  <c r="O26" i="13"/>
  <c r="P20" i="13"/>
  <c r="O20" i="13"/>
  <c r="P14" i="13"/>
  <c r="O14" i="13"/>
  <c r="P8" i="13"/>
  <c r="O8" i="13"/>
  <c r="P2" i="13"/>
  <c r="O2" i="13"/>
  <c r="P440" i="13"/>
  <c r="O440" i="13"/>
  <c r="P435" i="13"/>
  <c r="O435" i="13"/>
  <c r="P430" i="13"/>
  <c r="O430" i="13"/>
  <c r="P425" i="13"/>
  <c r="O425" i="13"/>
  <c r="P420" i="13"/>
  <c r="O420" i="13"/>
  <c r="P415" i="13"/>
  <c r="O415" i="13"/>
  <c r="P410" i="13"/>
  <c r="O410" i="13"/>
  <c r="P405" i="13"/>
  <c r="O405" i="13"/>
  <c r="P400" i="13"/>
  <c r="O400" i="13"/>
  <c r="P395" i="13"/>
  <c r="O395" i="13"/>
  <c r="P390" i="13"/>
  <c r="O390" i="13"/>
  <c r="P385" i="13"/>
  <c r="O385" i="13"/>
  <c r="N385" i="13"/>
  <c r="M385" i="13"/>
  <c r="L385" i="13"/>
  <c r="K385" i="13"/>
  <c r="J385" i="13"/>
  <c r="I385" i="13"/>
  <c r="H385" i="13"/>
  <c r="G385" i="13"/>
  <c r="F385" i="13"/>
  <c r="E385" i="13"/>
  <c r="AP31" i="8" l="1"/>
  <c r="AO31" i="8"/>
  <c r="AQ31" i="8" s="1"/>
  <c r="AP27" i="8"/>
  <c r="AO27" i="8"/>
  <c r="AP20" i="8"/>
  <c r="AO20" i="8"/>
  <c r="AQ20" i="8" s="1"/>
  <c r="AP13" i="8"/>
  <c r="AO13" i="8"/>
  <c r="AP25" i="6"/>
  <c r="AO25" i="6"/>
  <c r="AQ25" i="6" s="1"/>
  <c r="AP30" i="4"/>
  <c r="AO30" i="4"/>
  <c r="AQ30" i="4" s="1"/>
  <c r="AP26" i="4"/>
  <c r="AO26" i="4"/>
  <c r="AQ26" i="4" s="1"/>
  <c r="AP16" i="4"/>
  <c r="AO16" i="4"/>
  <c r="AP44" i="7"/>
  <c r="AO44" i="7"/>
  <c r="AP40" i="7"/>
  <c r="AO40" i="7"/>
  <c r="AP39" i="7"/>
  <c r="AO39" i="7"/>
  <c r="AP38" i="7"/>
  <c r="AO38" i="7"/>
  <c r="AP37" i="7"/>
  <c r="AO37" i="7"/>
  <c r="AP36" i="7"/>
  <c r="AO36" i="7"/>
  <c r="AP32" i="7"/>
  <c r="AO32" i="7"/>
  <c r="AP25" i="7"/>
  <c r="AO25" i="7"/>
  <c r="AP24" i="7"/>
  <c r="AO24" i="7"/>
  <c r="AP23" i="7"/>
  <c r="AO23" i="7"/>
  <c r="AP22" i="7"/>
  <c r="AO22" i="7"/>
  <c r="AP21" i="7"/>
  <c r="AO21" i="7"/>
  <c r="AP20" i="7"/>
  <c r="AO20" i="7"/>
  <c r="AP10" i="7"/>
  <c r="AO10" i="7"/>
  <c r="AP41" i="5"/>
  <c r="AO41" i="5"/>
  <c r="AP37" i="5"/>
  <c r="AO37" i="5"/>
  <c r="AP33" i="5"/>
  <c r="AO33" i="5"/>
  <c r="AP25" i="5"/>
  <c r="AO25" i="5"/>
  <c r="AP24" i="5"/>
  <c r="AO24" i="5"/>
  <c r="AP23" i="5"/>
  <c r="AO23" i="5"/>
  <c r="AP22" i="5"/>
  <c r="AO22" i="5"/>
  <c r="AP21" i="5"/>
  <c r="AO21" i="5"/>
  <c r="AP14" i="5"/>
  <c r="AO14" i="5"/>
  <c r="AP10" i="5"/>
  <c r="AO10" i="5"/>
  <c r="AP43" i="3"/>
  <c r="AO43" i="3"/>
  <c r="AP39" i="3"/>
  <c r="AO39" i="3"/>
  <c r="AP38" i="3"/>
  <c r="AO38" i="3"/>
  <c r="AP34" i="3"/>
  <c r="AO34" i="3"/>
  <c r="AP33" i="3"/>
  <c r="AO33" i="3"/>
  <c r="AP29" i="3"/>
  <c r="AO29" i="3"/>
  <c r="AP25" i="3"/>
  <c r="AO25" i="3"/>
  <c r="AP24" i="3"/>
  <c r="AO24" i="3"/>
  <c r="AQ24" i="3" s="1"/>
  <c r="AP23" i="3"/>
  <c r="AO23" i="3"/>
  <c r="AP22" i="3"/>
  <c r="AO22" i="3"/>
  <c r="AQ22" i="3" s="1"/>
  <c r="AP15" i="3"/>
  <c r="AO15" i="3"/>
  <c r="AQ15" i="3" s="1"/>
  <c r="AP11" i="3"/>
  <c r="AO11" i="3"/>
  <c r="AQ11" i="3" s="1"/>
  <c r="AP10" i="3"/>
  <c r="AO10" i="3"/>
  <c r="AQ10" i="3" s="1"/>
  <c r="AP45" i="2"/>
  <c r="AO45" i="2"/>
  <c r="AP41" i="2"/>
  <c r="AO41" i="2"/>
  <c r="AP36" i="2"/>
  <c r="AO36" i="2"/>
  <c r="AQ36" i="2" s="1"/>
  <c r="AP28" i="2"/>
  <c r="AO28" i="2"/>
  <c r="AQ28" i="2" s="1"/>
  <c r="AP27" i="2"/>
  <c r="AO27" i="2"/>
  <c r="AP25" i="2"/>
  <c r="AO25" i="2"/>
  <c r="AP26" i="2"/>
  <c r="AO26" i="2"/>
  <c r="AP24" i="2"/>
  <c r="AO24" i="2"/>
  <c r="AQ24" i="2" s="1"/>
  <c r="AP23" i="2"/>
  <c r="AO23" i="2"/>
  <c r="AP19" i="2"/>
  <c r="AO19" i="2"/>
  <c r="AP15" i="2"/>
  <c r="AO15" i="2"/>
  <c r="AQ15" i="2" s="1"/>
  <c r="AP11" i="2"/>
  <c r="AO11" i="2"/>
  <c r="AQ11" i="2" s="1"/>
  <c r="AP10" i="2"/>
  <c r="AO10" i="2"/>
  <c r="AP29" i="2"/>
  <c r="AO29" i="2"/>
  <c r="AQ29" i="2" s="1"/>
  <c r="AQ32" i="7" l="1"/>
  <c r="AQ27" i="8"/>
  <c r="AQ23" i="3"/>
  <c r="AQ10" i="2"/>
  <c r="AQ23" i="2"/>
  <c r="AQ27" i="2"/>
  <c r="AQ45" i="2"/>
  <c r="AQ41" i="2"/>
  <c r="AQ34" i="3"/>
  <c r="AQ39" i="3"/>
  <c r="AQ10" i="5"/>
  <c r="AQ21" i="5"/>
  <c r="AQ23" i="5"/>
  <c r="AQ37" i="5"/>
  <c r="AQ10" i="7"/>
  <c r="AQ21" i="7"/>
  <c r="AQ23" i="7"/>
  <c r="AQ25" i="7"/>
  <c r="AQ36" i="7"/>
  <c r="AQ38" i="7"/>
  <c r="AQ40" i="7"/>
  <c r="AQ16" i="4"/>
  <c r="AQ25" i="3"/>
  <c r="AQ33" i="3"/>
  <c r="AQ38" i="3"/>
  <c r="AQ43" i="3"/>
  <c r="AQ14" i="5"/>
  <c r="AQ22" i="5"/>
  <c r="AQ33" i="5"/>
  <c r="AQ41" i="5"/>
  <c r="AQ20" i="7"/>
  <c r="AQ22" i="7"/>
  <c r="AQ37" i="7"/>
  <c r="AQ39" i="7"/>
  <c r="AQ44" i="7"/>
  <c r="AQ13" i="8"/>
  <c r="AQ24" i="7"/>
  <c r="AQ25" i="5"/>
  <c r="AQ24" i="5"/>
  <c r="AQ29" i="3"/>
  <c r="AQ26" i="2"/>
  <c r="AQ19" i="2"/>
  <c r="AQ25" i="2"/>
  <c r="BF178" i="1"/>
  <c r="BG178" i="1"/>
  <c r="BF179" i="1"/>
  <c r="BG179" i="1"/>
  <c r="BF181" i="1"/>
  <c r="BG181" i="1"/>
  <c r="BF182" i="1"/>
  <c r="BG182" i="1"/>
  <c r="BH182" i="1" s="1"/>
  <c r="BF183" i="1"/>
  <c r="BG183" i="1"/>
  <c r="BF184" i="1"/>
  <c r="BG184" i="1"/>
  <c r="BF185" i="1"/>
  <c r="BG185" i="1"/>
  <c r="BF186" i="1"/>
  <c r="BG186" i="1"/>
  <c r="BF203" i="1"/>
  <c r="BG203" i="1"/>
  <c r="BF207" i="1"/>
  <c r="BG207" i="1"/>
  <c r="BF213" i="1"/>
  <c r="BG213" i="1"/>
  <c r="BF214" i="1"/>
  <c r="BG214" i="1"/>
  <c r="BG177" i="1"/>
  <c r="BF177" i="1"/>
  <c r="BF144" i="1"/>
  <c r="BG144" i="1"/>
  <c r="BF145" i="1"/>
  <c r="BG145" i="1"/>
  <c r="BF146" i="1"/>
  <c r="BG146" i="1"/>
  <c r="BF147" i="1"/>
  <c r="BG147" i="1"/>
  <c r="BF148" i="1"/>
  <c r="BG148" i="1"/>
  <c r="BF149" i="1"/>
  <c r="BG149" i="1"/>
  <c r="BF150" i="1"/>
  <c r="BG150" i="1"/>
  <c r="BF151" i="1"/>
  <c r="BG151" i="1"/>
  <c r="BF152" i="1"/>
  <c r="BG152" i="1"/>
  <c r="BF153" i="1"/>
  <c r="BG153" i="1"/>
  <c r="BF154" i="1"/>
  <c r="BG154" i="1"/>
  <c r="BF155" i="1"/>
  <c r="BG155" i="1"/>
  <c r="BF156" i="1"/>
  <c r="BG156" i="1"/>
  <c r="BF157" i="1"/>
  <c r="BG157" i="1"/>
  <c r="BF158" i="1"/>
  <c r="BG158" i="1"/>
  <c r="BF163" i="1"/>
  <c r="BG163" i="1"/>
  <c r="BF164" i="1"/>
  <c r="BG164" i="1"/>
  <c r="BF165" i="1"/>
  <c r="BG165" i="1"/>
  <c r="BF166" i="1"/>
  <c r="BG166" i="1"/>
  <c r="BF140" i="1"/>
  <c r="BG140" i="1"/>
  <c r="BF141" i="1"/>
  <c r="BG141" i="1"/>
  <c r="BF142" i="1"/>
  <c r="BG142" i="1"/>
  <c r="BF143" i="1"/>
  <c r="BG143" i="1"/>
  <c r="BG137" i="1"/>
  <c r="BF137" i="1"/>
  <c r="BF109" i="1"/>
  <c r="BG109" i="1"/>
  <c r="BF110" i="1"/>
  <c r="BG110" i="1"/>
  <c r="BF111" i="1"/>
  <c r="BG111" i="1"/>
  <c r="BF112" i="1"/>
  <c r="BG112" i="1"/>
  <c r="BF113" i="1"/>
  <c r="BG113" i="1"/>
  <c r="BF114" i="1"/>
  <c r="BG114" i="1"/>
  <c r="BF115" i="1"/>
  <c r="BG115" i="1"/>
  <c r="BF116" i="1"/>
  <c r="BG116" i="1"/>
  <c r="BF117" i="1"/>
  <c r="BG117" i="1"/>
  <c r="BF118" i="1"/>
  <c r="BG118" i="1"/>
  <c r="BF119" i="1"/>
  <c r="BG119" i="1"/>
  <c r="BF120" i="1"/>
  <c r="BG120" i="1"/>
  <c r="BF121" i="1"/>
  <c r="BG121" i="1"/>
  <c r="BF122" i="1"/>
  <c r="BG122" i="1"/>
  <c r="BF123" i="1"/>
  <c r="BG123" i="1"/>
  <c r="BF124" i="1"/>
  <c r="BG124" i="1"/>
  <c r="BG108" i="1"/>
  <c r="BF108" i="1"/>
  <c r="BF96" i="1"/>
  <c r="BG96" i="1"/>
  <c r="BF97" i="1"/>
  <c r="BG97" i="1"/>
  <c r="BF98" i="1"/>
  <c r="BG98" i="1"/>
  <c r="BF99" i="1"/>
  <c r="BG99" i="1"/>
  <c r="BG95" i="1"/>
  <c r="BF95" i="1"/>
  <c r="BH95" i="1" s="1"/>
  <c r="BF36" i="1"/>
  <c r="BG36" i="1"/>
  <c r="BF37" i="1"/>
  <c r="BG37" i="1"/>
  <c r="BF38" i="1"/>
  <c r="BG38" i="1"/>
  <c r="BF39" i="1"/>
  <c r="BG39" i="1"/>
  <c r="BF40" i="1"/>
  <c r="BG40" i="1"/>
  <c r="BF41" i="1"/>
  <c r="BG41" i="1"/>
  <c r="BF42" i="1"/>
  <c r="BG42" i="1"/>
  <c r="BF43" i="1"/>
  <c r="BG43" i="1"/>
  <c r="BF44" i="1"/>
  <c r="BG44" i="1"/>
  <c r="BF45" i="1"/>
  <c r="BG45" i="1"/>
  <c r="BF46" i="1"/>
  <c r="BG46" i="1"/>
  <c r="BF47" i="1"/>
  <c r="BG47" i="1"/>
  <c r="BF48" i="1"/>
  <c r="BG48" i="1"/>
  <c r="BF49" i="1"/>
  <c r="BG49" i="1"/>
  <c r="BF50" i="1"/>
  <c r="BG50" i="1"/>
  <c r="BF51" i="1"/>
  <c r="BG51" i="1"/>
  <c r="BF52" i="1"/>
  <c r="BG52" i="1"/>
  <c r="BF53" i="1"/>
  <c r="BG53" i="1"/>
  <c r="BF54" i="1"/>
  <c r="BG54" i="1"/>
  <c r="BF55" i="1"/>
  <c r="BG55" i="1"/>
  <c r="BF56" i="1"/>
  <c r="BG56" i="1"/>
  <c r="BF57" i="1"/>
  <c r="BG57" i="1"/>
  <c r="BF58" i="1"/>
  <c r="BG58" i="1"/>
  <c r="BF59" i="1"/>
  <c r="BG59" i="1"/>
  <c r="BF60" i="1"/>
  <c r="BG60" i="1"/>
  <c r="BF61" i="1"/>
  <c r="BG61" i="1"/>
  <c r="BF62" i="1"/>
  <c r="BG62" i="1"/>
  <c r="BF63" i="1"/>
  <c r="BG63" i="1"/>
  <c r="BF64" i="1"/>
  <c r="BG64" i="1"/>
  <c r="BF32" i="1"/>
  <c r="BG32" i="1"/>
  <c r="BF33" i="1"/>
  <c r="BG33" i="1"/>
  <c r="BF34" i="1"/>
  <c r="BG34" i="1"/>
  <c r="BF35" i="1"/>
  <c r="BG35" i="1"/>
  <c r="BG31" i="1"/>
  <c r="BF31" i="1"/>
  <c r="BG8" i="1"/>
  <c r="BG9" i="1"/>
  <c r="BG10" i="1"/>
  <c r="BG11" i="1"/>
  <c r="BG12" i="1"/>
  <c r="BG13" i="1"/>
  <c r="BG14" i="1"/>
  <c r="BG15" i="1"/>
  <c r="BG16" i="1"/>
  <c r="BG17" i="1"/>
  <c r="BG18" i="1"/>
  <c r="BG7" i="1"/>
  <c r="BF8" i="1"/>
  <c r="BF9" i="1"/>
  <c r="BH9" i="1" s="1"/>
  <c r="BF10" i="1"/>
  <c r="BH10" i="1" s="1"/>
  <c r="BF11" i="1"/>
  <c r="BF12" i="1"/>
  <c r="BH12" i="1" s="1"/>
  <c r="BF13" i="1"/>
  <c r="BF14" i="1"/>
  <c r="BF15" i="1"/>
  <c r="BH15" i="1" s="1"/>
  <c r="BF16" i="1"/>
  <c r="BF17" i="1"/>
  <c r="BH17" i="1" s="1"/>
  <c r="BF18" i="1"/>
  <c r="BH18" i="1" s="1"/>
  <c r="BF7" i="1"/>
  <c r="W39" i="7"/>
  <c r="Y39" i="7" s="1"/>
  <c r="W40" i="7"/>
  <c r="Y40" i="7" s="1"/>
  <c r="W24" i="7"/>
  <c r="X24" i="7" s="1"/>
  <c r="W24" i="5"/>
  <c r="Y24" i="5" s="1"/>
  <c r="W25" i="5"/>
  <c r="X25" i="5" s="1"/>
  <c r="W25" i="2"/>
  <c r="X25" i="2" s="1"/>
  <c r="W26" i="2"/>
  <c r="AD26" i="2" s="1"/>
  <c r="BH96" i="1" l="1"/>
  <c r="BH124" i="1"/>
  <c r="BH122" i="1"/>
  <c r="BH120" i="1"/>
  <c r="BH185" i="1"/>
  <c r="BH53" i="1"/>
  <c r="BH49" i="1"/>
  <c r="BH41" i="1"/>
  <c r="BH140" i="1"/>
  <c r="BH8" i="1"/>
  <c r="BH16" i="1"/>
  <c r="BH33" i="1"/>
  <c r="BH58" i="1"/>
  <c r="BH181" i="1"/>
  <c r="BH7" i="1"/>
  <c r="BH11" i="1"/>
  <c r="BH152" i="1"/>
  <c r="BH148" i="1"/>
  <c r="BH207" i="1"/>
  <c r="BH177" i="1"/>
  <c r="BH178" i="1"/>
  <c r="BH166" i="1"/>
  <c r="BH154" i="1"/>
  <c r="BH150" i="1"/>
  <c r="BH146" i="1"/>
  <c r="BH214" i="1"/>
  <c r="BH35" i="1"/>
  <c r="BH56" i="1"/>
  <c r="BH14" i="1"/>
  <c r="BH55" i="1"/>
  <c r="BH43" i="1"/>
  <c r="BH13" i="1"/>
  <c r="BH117" i="1"/>
  <c r="BH143" i="1"/>
  <c r="BH165" i="1"/>
  <c r="BH157" i="1"/>
  <c r="BH137" i="1"/>
  <c r="BH46" i="1"/>
  <c r="BH34" i="1"/>
  <c r="BH63" i="1"/>
  <c r="BH61" i="1"/>
  <c r="BH50" i="1"/>
  <c r="BH48" i="1"/>
  <c r="BH42" i="1"/>
  <c r="BH36" i="1"/>
  <c r="BH116" i="1"/>
  <c r="BH112" i="1"/>
  <c r="BH110" i="1"/>
  <c r="BH155" i="1"/>
  <c r="BH153" i="1"/>
  <c r="BH151" i="1"/>
  <c r="BH149" i="1"/>
  <c r="BH184" i="1"/>
  <c r="BH45" i="1"/>
  <c r="BH99" i="1"/>
  <c r="BH108" i="1"/>
  <c r="BH119" i="1"/>
  <c r="BH111" i="1"/>
  <c r="BH158" i="1"/>
  <c r="BH145" i="1"/>
  <c r="BH213" i="1"/>
  <c r="BH179" i="1"/>
  <c r="BH54" i="1"/>
  <c r="BH37" i="1"/>
  <c r="BH31" i="1"/>
  <c r="BH51" i="1"/>
  <c r="BH44" i="1"/>
  <c r="BH118" i="1"/>
  <c r="BH32" i="1"/>
  <c r="BH47" i="1"/>
  <c r="BH40" i="1"/>
  <c r="BH98" i="1"/>
  <c r="BH121" i="1"/>
  <c r="BH114" i="1"/>
  <c r="BH164" i="1"/>
  <c r="BH147" i="1"/>
  <c r="BH144" i="1"/>
  <c r="BH64" i="1"/>
  <c r="BH57" i="1"/>
  <c r="BH39" i="1"/>
  <c r="BH97" i="1"/>
  <c r="BH113" i="1"/>
  <c r="BH163" i="1"/>
  <c r="BH156" i="1"/>
  <c r="BH60" i="1"/>
  <c r="BH38" i="1"/>
  <c r="BH123" i="1"/>
  <c r="BH109" i="1"/>
  <c r="BH142" i="1"/>
  <c r="BH203" i="1"/>
  <c r="BH62" i="1"/>
  <c r="BH59" i="1"/>
  <c r="BH52" i="1"/>
  <c r="BH115" i="1"/>
  <c r="BH141" i="1"/>
  <c r="BH186" i="1"/>
  <c r="BH183" i="1"/>
  <c r="AB40" i="7"/>
  <c r="AD39" i="7"/>
  <c r="AA40" i="7"/>
  <c r="AC39" i="7"/>
  <c r="AF40" i="7"/>
  <c r="X40" i="7"/>
  <c r="Z39" i="7"/>
  <c r="AE40" i="7"/>
  <c r="AD40" i="7"/>
  <c r="AF39" i="7"/>
  <c r="X39" i="7"/>
  <c r="AC40" i="7"/>
  <c r="AE39" i="7"/>
  <c r="Z40" i="7"/>
  <c r="AB39" i="7"/>
  <c r="AA39" i="7"/>
  <c r="AD24" i="7"/>
  <c r="AE24" i="7"/>
  <c r="Z24" i="7"/>
  <c r="AC24" i="7"/>
  <c r="AB24" i="7"/>
  <c r="AA24" i="7"/>
  <c r="Y24" i="7"/>
  <c r="AF24" i="7"/>
  <c r="AB25" i="5"/>
  <c r="AD24" i="5"/>
  <c r="AA25" i="5"/>
  <c r="AC24" i="5"/>
  <c r="AE25" i="5"/>
  <c r="AD25" i="5"/>
  <c r="AF24" i="5"/>
  <c r="X24" i="5"/>
  <c r="AC25" i="5"/>
  <c r="AE24" i="5"/>
  <c r="Z25" i="5"/>
  <c r="AB24" i="5"/>
  <c r="Y25" i="5"/>
  <c r="AA24" i="5"/>
  <c r="AF25" i="5"/>
  <c r="Z24" i="5"/>
  <c r="AE26" i="2"/>
  <c r="AC26" i="2"/>
  <c r="AB26" i="2"/>
  <c r="AC25" i="2"/>
  <c r="AE25" i="2"/>
  <c r="AD25" i="2"/>
  <c r="AA26" i="2"/>
  <c r="Z26" i="2"/>
  <c r="AB25" i="2"/>
  <c r="Y26" i="2"/>
  <c r="AA25" i="2"/>
  <c r="AF26" i="2"/>
  <c r="X26" i="2"/>
  <c r="Z25" i="2"/>
  <c r="Y25" i="2"/>
  <c r="AF25" i="2"/>
  <c r="I154" i="1"/>
  <c r="I153" i="1"/>
  <c r="I152" i="1"/>
  <c r="I151" i="1"/>
  <c r="I150" i="1"/>
  <c r="I149" i="1"/>
  <c r="K296" i="13" l="1"/>
  <c r="K294" i="13"/>
  <c r="K292" i="13"/>
  <c r="K295" i="13"/>
  <c r="K293" i="13"/>
  <c r="K291" i="13"/>
  <c r="K289" i="13"/>
  <c r="K287" i="13"/>
  <c r="K290" i="13"/>
  <c r="K288" i="13"/>
  <c r="K300" i="13"/>
  <c r="K298" i="13"/>
  <c r="K301" i="13"/>
  <c r="K299" i="13"/>
  <c r="K297" i="13"/>
  <c r="I156" i="1"/>
  <c r="K276" i="13"/>
  <c r="K274" i="13"/>
  <c r="K272" i="13"/>
  <c r="K275" i="13"/>
  <c r="K273" i="13"/>
  <c r="I157" i="1"/>
  <c r="K280" i="13"/>
  <c r="K278" i="13"/>
  <c r="K281" i="13"/>
  <c r="K279" i="13"/>
  <c r="K277" i="13"/>
  <c r="K285" i="13"/>
  <c r="K283" i="13"/>
  <c r="K286" i="13"/>
  <c r="K284" i="13"/>
  <c r="K282" i="13"/>
  <c r="D128" i="1"/>
  <c r="K311" i="13" l="1"/>
  <c r="K309" i="13"/>
  <c r="K307" i="13"/>
  <c r="K310" i="13"/>
  <c r="K308" i="13"/>
  <c r="K316" i="13"/>
  <c r="K314" i="13"/>
  <c r="K312" i="13"/>
  <c r="K315" i="13"/>
  <c r="K313" i="13"/>
  <c r="F148" i="1"/>
  <c r="G148" i="1"/>
  <c r="H148" i="1"/>
  <c r="I148" i="1"/>
  <c r="K148" i="1"/>
  <c r="E148" i="1"/>
  <c r="G270" i="13" l="1"/>
  <c r="G268" i="13"/>
  <c r="G271" i="13"/>
  <c r="G269" i="13"/>
  <c r="G267" i="13"/>
  <c r="H270" i="13"/>
  <c r="H268" i="13"/>
  <c r="H271" i="13"/>
  <c r="H269" i="13"/>
  <c r="H267" i="13"/>
  <c r="I155" i="1"/>
  <c r="K271" i="13"/>
  <c r="K269" i="13"/>
  <c r="K267" i="13"/>
  <c r="K270" i="13"/>
  <c r="K268" i="13"/>
  <c r="J271" i="13"/>
  <c r="J269" i="13"/>
  <c r="J267" i="13"/>
  <c r="J270" i="13"/>
  <c r="J268" i="13"/>
  <c r="M271" i="13"/>
  <c r="M269" i="13"/>
  <c r="M267" i="13"/>
  <c r="M270" i="13"/>
  <c r="M268" i="13"/>
  <c r="I270" i="13"/>
  <c r="I268" i="13"/>
  <c r="I271" i="13"/>
  <c r="I269" i="13"/>
  <c r="I267" i="13"/>
  <c r="W16" i="4"/>
  <c r="AF16" i="4" s="1"/>
  <c r="W26" i="4"/>
  <c r="AF26" i="4" s="1"/>
  <c r="W25" i="6"/>
  <c r="AF25" i="6" s="1"/>
  <c r="AG48" i="6" s="1"/>
  <c r="K13" i="11" s="1"/>
  <c r="W13" i="8"/>
  <c r="AF13" i="8" s="1"/>
  <c r="W20" i="8"/>
  <c r="AF20" i="8" s="1"/>
  <c r="W27" i="8"/>
  <c r="AF27" i="8" s="1"/>
  <c r="K305" i="13" l="1"/>
  <c r="K303" i="13"/>
  <c r="K306" i="13"/>
  <c r="K304" i="13"/>
  <c r="K302" i="13"/>
  <c r="Y27" i="8"/>
  <c r="AC27" i="8"/>
  <c r="AC25" i="6"/>
  <c r="AG45" i="6" s="1"/>
  <c r="K10" i="11" s="1"/>
  <c r="AD25" i="6"/>
  <c r="AG46" i="6" s="1"/>
  <c r="K11" i="11" s="1"/>
  <c r="Y25" i="6"/>
  <c r="AG41" i="6" s="1"/>
  <c r="K6" i="11" s="1"/>
  <c r="Z25" i="6"/>
  <c r="AG42" i="6" s="1"/>
  <c r="K7" i="11" s="1"/>
  <c r="Y16" i="4"/>
  <c r="Y26" i="4"/>
  <c r="Z16" i="4"/>
  <c r="AC26" i="4"/>
  <c r="AC16" i="4"/>
  <c r="AD16" i="4"/>
  <c r="AD13" i="8"/>
  <c r="Z13" i="8"/>
  <c r="AC13" i="8"/>
  <c r="Y13" i="8"/>
  <c r="AD20" i="8"/>
  <c r="AC20" i="8"/>
  <c r="Y20" i="8"/>
  <c r="Z20" i="8"/>
  <c r="AA16" i="4"/>
  <c r="AE16" i="4"/>
  <c r="X16" i="4"/>
  <c r="AB16" i="4"/>
  <c r="Z26" i="4"/>
  <c r="AD26" i="4"/>
  <c r="AA26" i="4"/>
  <c r="AE26" i="4"/>
  <c r="X26" i="4"/>
  <c r="AB26" i="4"/>
  <c r="AA25" i="6"/>
  <c r="AG43" i="6" s="1"/>
  <c r="K8" i="11" s="1"/>
  <c r="AE25" i="6"/>
  <c r="AG47" i="6" s="1"/>
  <c r="K12" i="11" s="1"/>
  <c r="X25" i="6"/>
  <c r="AG40" i="6" s="1"/>
  <c r="AB25" i="6"/>
  <c r="AG44" i="6" s="1"/>
  <c r="K9" i="11" s="1"/>
  <c r="AA13" i="8"/>
  <c r="AE13" i="8"/>
  <c r="X13" i="8"/>
  <c r="AB13" i="8"/>
  <c r="AA20" i="8"/>
  <c r="AE20" i="8"/>
  <c r="X20" i="8"/>
  <c r="AB20" i="8"/>
  <c r="Z27" i="8"/>
  <c r="AD27" i="8"/>
  <c r="AA27" i="8"/>
  <c r="AE27" i="8"/>
  <c r="X27" i="8"/>
  <c r="AB27" i="8"/>
  <c r="AG49" i="6" l="1"/>
  <c r="K5" i="11"/>
  <c r="K14" i="11" s="1"/>
  <c r="U60" i="3"/>
  <c r="W54" i="7"/>
  <c r="AF54" i="7" s="1"/>
  <c r="W53" i="7"/>
  <c r="AF53" i="7" s="1"/>
  <c r="W52" i="7"/>
  <c r="AF52" i="7" s="1"/>
  <c r="W51" i="7"/>
  <c r="AF51" i="7" s="1"/>
  <c r="W50" i="7"/>
  <c r="AF50" i="7" s="1"/>
  <c r="W49" i="7"/>
  <c r="AF49" i="7" s="1"/>
  <c r="W48" i="7"/>
  <c r="AF48" i="7" s="1"/>
  <c r="W47" i="7"/>
  <c r="AF47" i="7" s="1"/>
  <c r="W46" i="7"/>
  <c r="AF46" i="7" s="1"/>
  <c r="W45" i="7"/>
  <c r="AF45" i="7" s="1"/>
  <c r="W44" i="7"/>
  <c r="AF44" i="7" s="1"/>
  <c r="AC48" i="7" l="1"/>
  <c r="Y48" i="7"/>
  <c r="Z48" i="7"/>
  <c r="Y54" i="7"/>
  <c r="AD48" i="7"/>
  <c r="Z54" i="7"/>
  <c r="AC54" i="7"/>
  <c r="AD54" i="7"/>
  <c r="AA54" i="7"/>
  <c r="AE54" i="7"/>
  <c r="X54" i="7"/>
  <c r="AB54" i="7"/>
  <c r="AA53" i="7"/>
  <c r="AE53" i="7"/>
  <c r="Y53" i="7"/>
  <c r="AC53" i="7"/>
  <c r="Z53" i="7"/>
  <c r="AD53" i="7"/>
  <c r="X53" i="7"/>
  <c r="AB53" i="7"/>
  <c r="AA52" i="7"/>
  <c r="AE52" i="7"/>
  <c r="Y52" i="7"/>
  <c r="AC52" i="7"/>
  <c r="Z52" i="7"/>
  <c r="AD52" i="7"/>
  <c r="X52" i="7"/>
  <c r="AB52" i="7"/>
  <c r="AC51" i="7"/>
  <c r="Z51" i="7"/>
  <c r="AD51" i="7"/>
  <c r="AA51" i="7"/>
  <c r="AE51" i="7"/>
  <c r="Y51" i="7"/>
  <c r="X51" i="7"/>
  <c r="AB51" i="7"/>
  <c r="Y50" i="7"/>
  <c r="AC50" i="7"/>
  <c r="Z50" i="7"/>
  <c r="AD50" i="7"/>
  <c r="AA50" i="7"/>
  <c r="AE50" i="7"/>
  <c r="X50" i="7"/>
  <c r="AB50" i="7"/>
  <c r="Y49" i="7"/>
  <c r="AC49" i="7"/>
  <c r="Z49" i="7"/>
  <c r="AD49" i="7"/>
  <c r="AE49" i="7"/>
  <c r="AA49" i="7"/>
  <c r="X49" i="7"/>
  <c r="AB49" i="7"/>
  <c r="AA48" i="7"/>
  <c r="AE48" i="7"/>
  <c r="X48" i="7"/>
  <c r="AB48" i="7"/>
  <c r="Y47" i="7"/>
  <c r="AC47" i="7"/>
  <c r="Z47" i="7"/>
  <c r="AD47" i="7"/>
  <c r="AA47" i="7"/>
  <c r="AE47" i="7"/>
  <c r="X47" i="7"/>
  <c r="AB47" i="7"/>
  <c r="Y46" i="7"/>
  <c r="AC46" i="7"/>
  <c r="Z46" i="7"/>
  <c r="AD46" i="7"/>
  <c r="AE46" i="7"/>
  <c r="AA46" i="7"/>
  <c r="X46" i="7"/>
  <c r="AB46" i="7"/>
  <c r="Y45" i="7"/>
  <c r="AD45" i="7"/>
  <c r="AA45" i="7"/>
  <c r="AE45" i="7"/>
  <c r="AC45" i="7"/>
  <c r="Z45" i="7"/>
  <c r="X45" i="7"/>
  <c r="AB45" i="7"/>
  <c r="Y44" i="7"/>
  <c r="AC44" i="7"/>
  <c r="Z44" i="7"/>
  <c r="AD44" i="7"/>
  <c r="AA44" i="7"/>
  <c r="AE44" i="7"/>
  <c r="X44" i="7"/>
  <c r="AB44" i="7"/>
  <c r="W51" i="2"/>
  <c r="AF51" i="2" s="1"/>
  <c r="W31" i="8"/>
  <c r="AF31" i="8" s="1"/>
  <c r="AG49" i="8" s="1"/>
  <c r="L13" i="11" s="1"/>
  <c r="W30" i="4"/>
  <c r="AF30" i="4" s="1"/>
  <c r="AG48" i="4" s="1"/>
  <c r="J13" i="11" s="1"/>
  <c r="W8" i="4"/>
  <c r="W38" i="7"/>
  <c r="AF38" i="7" s="1"/>
  <c r="W37" i="7"/>
  <c r="AF37" i="7" s="1"/>
  <c r="W36" i="7"/>
  <c r="AF36" i="7" s="1"/>
  <c r="W32" i="7"/>
  <c r="AF32" i="7" s="1"/>
  <c r="W25" i="7"/>
  <c r="AF25" i="7" s="1"/>
  <c r="W23" i="7"/>
  <c r="AF23" i="7" s="1"/>
  <c r="W22" i="7"/>
  <c r="AF22" i="7" s="1"/>
  <c r="W21" i="7"/>
  <c r="AF21" i="7" s="1"/>
  <c r="W20" i="7"/>
  <c r="AF20" i="7" s="1"/>
  <c r="W10" i="7"/>
  <c r="AF10" i="7" s="1"/>
  <c r="W7" i="7"/>
  <c r="W41" i="5"/>
  <c r="AF41" i="5" s="1"/>
  <c r="W37" i="5"/>
  <c r="AF37" i="5" s="1"/>
  <c r="W33" i="5"/>
  <c r="AF33" i="5" s="1"/>
  <c r="W23" i="5"/>
  <c r="AF23" i="5" s="1"/>
  <c r="W22" i="5"/>
  <c r="AF22" i="5" s="1"/>
  <c r="W21" i="5"/>
  <c r="AE21" i="5" s="1"/>
  <c r="W14" i="5"/>
  <c r="AF14" i="5" s="1"/>
  <c r="W10" i="5"/>
  <c r="AF10" i="5" s="1"/>
  <c r="W7" i="5"/>
  <c r="W56" i="3"/>
  <c r="AF56" i="3" s="1"/>
  <c r="W55" i="3"/>
  <c r="AF55" i="3" s="1"/>
  <c r="W43" i="3"/>
  <c r="AB43" i="3" s="1"/>
  <c r="W39" i="3"/>
  <c r="AF39" i="3" s="1"/>
  <c r="W38" i="3"/>
  <c r="AF38" i="3" s="1"/>
  <c r="W34" i="3"/>
  <c r="AF34" i="3" s="1"/>
  <c r="W33" i="3"/>
  <c r="AF33" i="3" s="1"/>
  <c r="W29" i="3"/>
  <c r="AF29" i="3" s="1"/>
  <c r="W25" i="3"/>
  <c r="AD25" i="3" s="1"/>
  <c r="W24" i="3"/>
  <c r="AF24" i="3" s="1"/>
  <c r="W23" i="3"/>
  <c r="AF23" i="3" s="1"/>
  <c r="W22" i="3"/>
  <c r="AF22" i="3" s="1"/>
  <c r="W15" i="3"/>
  <c r="AF15" i="3" s="1"/>
  <c r="W11" i="3"/>
  <c r="X11" i="3" s="1"/>
  <c r="W10" i="3"/>
  <c r="AD10" i="3" s="1"/>
  <c r="W7" i="3"/>
  <c r="W41" i="2"/>
  <c r="X41" i="2" s="1"/>
  <c r="W45" i="2"/>
  <c r="X45" i="2" s="1"/>
  <c r="W54" i="2"/>
  <c r="Z54" i="2" s="1"/>
  <c r="W53" i="2"/>
  <c r="X53" i="2" s="1"/>
  <c r="W47" i="2"/>
  <c r="Z47" i="2" s="1"/>
  <c r="W48" i="2"/>
  <c r="X48" i="2" s="1"/>
  <c r="W52" i="2"/>
  <c r="Z52" i="2" s="1"/>
  <c r="W46" i="2"/>
  <c r="X46" i="2" s="1"/>
  <c r="W50" i="2"/>
  <c r="Z50" i="2" s="1"/>
  <c r="W49" i="2"/>
  <c r="X49" i="2" s="1"/>
  <c r="W55" i="2"/>
  <c r="Z55" i="2" s="1"/>
  <c r="W29" i="2"/>
  <c r="X29" i="2" s="1"/>
  <c r="W36" i="2"/>
  <c r="Z36" i="2" s="1"/>
  <c r="W37" i="2"/>
  <c r="X37" i="2" s="1"/>
  <c r="W19" i="2"/>
  <c r="Z19" i="2" s="1"/>
  <c r="W23" i="2"/>
  <c r="X23" i="2" s="1"/>
  <c r="W24" i="2"/>
  <c r="Z24" i="2" s="1"/>
  <c r="W27" i="2"/>
  <c r="AA27" i="2" s="1"/>
  <c r="W28" i="2"/>
  <c r="Z28" i="2" s="1"/>
  <c r="W8" i="2"/>
  <c r="W10" i="2"/>
  <c r="AA10" i="2" s="1"/>
  <c r="W11" i="2"/>
  <c r="Z11" i="2" s="1"/>
  <c r="W15" i="2"/>
  <c r="X15" i="2" s="1"/>
  <c r="W7" i="2"/>
  <c r="Z33" i="5" l="1"/>
  <c r="AC33" i="5"/>
  <c r="AG72" i="7"/>
  <c r="I13" i="11" s="1"/>
  <c r="Z31" i="8"/>
  <c r="AG43" i="8" s="1"/>
  <c r="L7" i="11" s="1"/>
  <c r="AC31" i="8"/>
  <c r="AG46" i="8" s="1"/>
  <c r="L10" i="11" s="1"/>
  <c r="AD31" i="8"/>
  <c r="AG47" i="8" s="1"/>
  <c r="L11" i="11" s="1"/>
  <c r="Y31" i="8"/>
  <c r="AG42" i="8" s="1"/>
  <c r="L6" i="11" s="1"/>
  <c r="Y20" i="7"/>
  <c r="Z25" i="7"/>
  <c r="Z20" i="7"/>
  <c r="AC25" i="7"/>
  <c r="AC20" i="7"/>
  <c r="Y22" i="7"/>
  <c r="Z22" i="7"/>
  <c r="AC22" i="7"/>
  <c r="AC38" i="7"/>
  <c r="AD23" i="7"/>
  <c r="Z10" i="7"/>
  <c r="Y21" i="7"/>
  <c r="Y23" i="7"/>
  <c r="Y36" i="7"/>
  <c r="AD38" i="7"/>
  <c r="AD10" i="7"/>
  <c r="AC21" i="7"/>
  <c r="Z23" i="7"/>
  <c r="AD25" i="7"/>
  <c r="AC36" i="7"/>
  <c r="Y38" i="7"/>
  <c r="AD20" i="7"/>
  <c r="AD22" i="7"/>
  <c r="AC23" i="7"/>
  <c r="Y25" i="7"/>
  <c r="Z38" i="7"/>
  <c r="Y10" i="5"/>
  <c r="AC10" i="5"/>
  <c r="Z22" i="5"/>
  <c r="Y33" i="5"/>
  <c r="Z37" i="5"/>
  <c r="Z10" i="5"/>
  <c r="AC22" i="5"/>
  <c r="AD33" i="5"/>
  <c r="AC37" i="5"/>
  <c r="AD37" i="5"/>
  <c r="AD22" i="5"/>
  <c r="AD10" i="5"/>
  <c r="Y22" i="5"/>
  <c r="Y37" i="5"/>
  <c r="Y23" i="3"/>
  <c r="Z23" i="3"/>
  <c r="Y39" i="3"/>
  <c r="Z39" i="3"/>
  <c r="AC39" i="3"/>
  <c r="AE11" i="3"/>
  <c r="Z11" i="3"/>
  <c r="AC29" i="3"/>
  <c r="AC56" i="3"/>
  <c r="AD11" i="3"/>
  <c r="Y29" i="3"/>
  <c r="Y33" i="3"/>
  <c r="AC38" i="3"/>
  <c r="AA11" i="3"/>
  <c r="Z29" i="3"/>
  <c r="Z33" i="3"/>
  <c r="Y56" i="3"/>
  <c r="AD34" i="3"/>
  <c r="Y22" i="3"/>
  <c r="Y24" i="3"/>
  <c r="Y34" i="3"/>
  <c r="AD38" i="3"/>
  <c r="AC22" i="3"/>
  <c r="AC23" i="3"/>
  <c r="Z24" i="3"/>
  <c r="AD29" i="3"/>
  <c r="AC33" i="3"/>
  <c r="Z34" i="3"/>
  <c r="Y38" i="3"/>
  <c r="AD39" i="3"/>
  <c r="AD24" i="3"/>
  <c r="AD23" i="3"/>
  <c r="AC24" i="3"/>
  <c r="AD33" i="3"/>
  <c r="AC34" i="3"/>
  <c r="Z38" i="3"/>
  <c r="AD10" i="2"/>
  <c r="AE28" i="2"/>
  <c r="AC28" i="2"/>
  <c r="AE53" i="2"/>
  <c r="AD53" i="2"/>
  <c r="AE48" i="2"/>
  <c r="X28" i="2"/>
  <c r="AC55" i="2"/>
  <c r="AB28" i="2"/>
  <c r="AC19" i="2"/>
  <c r="AB55" i="2"/>
  <c r="AE46" i="2"/>
  <c r="AF19" i="2"/>
  <c r="Y28" i="2"/>
  <c r="Y19" i="2"/>
  <c r="AA55" i="2"/>
  <c r="AC50" i="2"/>
  <c r="AD46" i="2"/>
  <c r="AD48" i="2"/>
  <c r="AE15" i="2"/>
  <c r="AF55" i="2"/>
  <c r="X55" i="2"/>
  <c r="Y50" i="2"/>
  <c r="AC24" i="2"/>
  <c r="AD15" i="2"/>
  <c r="Z15" i="2"/>
  <c r="AC10" i="2"/>
  <c r="X24" i="2"/>
  <c r="AE19" i="2"/>
  <c r="X19" i="2"/>
  <c r="AB36" i="2"/>
  <c r="AE29" i="2"/>
  <c r="AE55" i="2"/>
  <c r="Y55" i="2"/>
  <c r="AD49" i="2"/>
  <c r="AF50" i="2"/>
  <c r="X50" i="2"/>
  <c r="AA46" i="2"/>
  <c r="Y51" i="2"/>
  <c r="AA15" i="2"/>
  <c r="AE49" i="2"/>
  <c r="AC15" i="2"/>
  <c r="Y15" i="2"/>
  <c r="Z10" i="2"/>
  <c r="Z29" i="2"/>
  <c r="AA49" i="2"/>
  <c r="Z46" i="2"/>
  <c r="Z51" i="2"/>
  <c r="AF15" i="2"/>
  <c r="AB15" i="2"/>
  <c r="Y10" i="2"/>
  <c r="AF24" i="2"/>
  <c r="AB19" i="2"/>
  <c r="AE37" i="2"/>
  <c r="Z49" i="2"/>
  <c r="AB50" i="2"/>
  <c r="AC51" i="2"/>
  <c r="AA48" i="2"/>
  <c r="Z48" i="2"/>
  <c r="AF47" i="2"/>
  <c r="AC47" i="2"/>
  <c r="Y47" i="2"/>
  <c r="AA53" i="2"/>
  <c r="Y52" i="2"/>
  <c r="AF52" i="2"/>
  <c r="X52" i="2"/>
  <c r="AC52" i="2"/>
  <c r="AB52" i="2"/>
  <c r="X47" i="2"/>
  <c r="Z53" i="2"/>
  <c r="AB54" i="2"/>
  <c r="AF54" i="2"/>
  <c r="AA54" i="2"/>
  <c r="AE54" i="2"/>
  <c r="Y54" i="2"/>
  <c r="AC54" i="2"/>
  <c r="X54" i="2"/>
  <c r="AD51" i="2"/>
  <c r="AA51" i="2"/>
  <c r="AE51" i="2"/>
  <c r="X51" i="2"/>
  <c r="AB51" i="2"/>
  <c r="AC11" i="2"/>
  <c r="AE45" i="2"/>
  <c r="AD37" i="2"/>
  <c r="AF36" i="2"/>
  <c r="AA36" i="2"/>
  <c r="AD45" i="2"/>
  <c r="AE41" i="2"/>
  <c r="AF10" i="2"/>
  <c r="AB10" i="2"/>
  <c r="X10" i="2"/>
  <c r="AB24" i="2"/>
  <c r="AE23" i="2"/>
  <c r="AA37" i="2"/>
  <c r="AE36" i="2"/>
  <c r="Y36" i="2"/>
  <c r="AD29" i="2"/>
  <c r="AA45" i="2"/>
  <c r="AD41" i="2"/>
  <c r="AE10" i="2"/>
  <c r="AF28" i="2"/>
  <c r="AA28" i="2"/>
  <c r="Y24" i="2"/>
  <c r="AA23" i="2"/>
  <c r="Z37" i="2"/>
  <c r="AC36" i="2"/>
  <c r="X36" i="2"/>
  <c r="AA29" i="2"/>
  <c r="AB47" i="2"/>
  <c r="Z45" i="2"/>
  <c r="AA41" i="2"/>
  <c r="Z41" i="2"/>
  <c r="Y11" i="2"/>
  <c r="AA31" i="8"/>
  <c r="AG44" i="8" s="1"/>
  <c r="L8" i="11" s="1"/>
  <c r="AE31" i="8"/>
  <c r="AG48" i="8" s="1"/>
  <c r="L12" i="11" s="1"/>
  <c r="X31" i="8"/>
  <c r="AG41" i="8" s="1"/>
  <c r="AB31" i="8"/>
  <c r="AG45" i="8" s="1"/>
  <c r="L9" i="11" s="1"/>
  <c r="Y30" i="4"/>
  <c r="AG41" i="4" s="1"/>
  <c r="J6" i="11" s="1"/>
  <c r="AC30" i="4"/>
  <c r="AG45" i="4" s="1"/>
  <c r="J10" i="11" s="1"/>
  <c r="Z30" i="4"/>
  <c r="AG42" i="4" s="1"/>
  <c r="J7" i="11" s="1"/>
  <c r="AD30" i="4"/>
  <c r="AG46" i="4" s="1"/>
  <c r="J11" i="11" s="1"/>
  <c r="AA30" i="4"/>
  <c r="AG43" i="4" s="1"/>
  <c r="AE30" i="4"/>
  <c r="AG47" i="4" s="1"/>
  <c r="J12" i="11" s="1"/>
  <c r="X30" i="4"/>
  <c r="AG40" i="4" s="1"/>
  <c r="J5" i="11" s="1"/>
  <c r="AB30" i="4"/>
  <c r="AG44" i="4" s="1"/>
  <c r="J9" i="11" s="1"/>
  <c r="AA38" i="7"/>
  <c r="AE38" i="7"/>
  <c r="X38" i="7"/>
  <c r="AB38" i="7"/>
  <c r="Y37" i="7"/>
  <c r="AC37" i="7"/>
  <c r="Z37" i="7"/>
  <c r="AD37" i="7"/>
  <c r="AA37" i="7"/>
  <c r="AE37" i="7"/>
  <c r="X37" i="7"/>
  <c r="AB37" i="7"/>
  <c r="Z36" i="7"/>
  <c r="AD36" i="7"/>
  <c r="AA36" i="7"/>
  <c r="AE36" i="7"/>
  <c r="X36" i="7"/>
  <c r="AB36" i="7"/>
  <c r="AB32" i="7"/>
  <c r="Y32" i="7"/>
  <c r="AC32" i="7"/>
  <c r="Z32" i="7"/>
  <c r="AD32" i="7"/>
  <c r="AA32" i="7"/>
  <c r="AE32" i="7"/>
  <c r="X32" i="7"/>
  <c r="AA25" i="7"/>
  <c r="AE25" i="7"/>
  <c r="X25" i="7"/>
  <c r="AB25" i="7"/>
  <c r="AA23" i="7"/>
  <c r="AE23" i="7"/>
  <c r="X23" i="7"/>
  <c r="AB23" i="7"/>
  <c r="AA22" i="7"/>
  <c r="AE22" i="7"/>
  <c r="X22" i="7"/>
  <c r="AB22" i="7"/>
  <c r="Z21" i="7"/>
  <c r="AD21" i="7"/>
  <c r="AA21" i="7"/>
  <c r="AE21" i="7"/>
  <c r="X21" i="7"/>
  <c r="AB21" i="7"/>
  <c r="AA20" i="7"/>
  <c r="AE20" i="7"/>
  <c r="X20" i="7"/>
  <c r="AB20" i="7"/>
  <c r="Y10" i="7"/>
  <c r="AC10" i="7"/>
  <c r="AA10" i="7"/>
  <c r="AE10" i="7"/>
  <c r="X10" i="7"/>
  <c r="AB10" i="7"/>
  <c r="Y41" i="5"/>
  <c r="AC41" i="5"/>
  <c r="Z41" i="5"/>
  <c r="AD41" i="5"/>
  <c r="AA41" i="5"/>
  <c r="AE41" i="5"/>
  <c r="X41" i="5"/>
  <c r="AB41" i="5"/>
  <c r="AA37" i="5"/>
  <c r="AE37" i="5"/>
  <c r="X37" i="5"/>
  <c r="AB37" i="5"/>
  <c r="AA33" i="5"/>
  <c r="AE33" i="5"/>
  <c r="X33" i="5"/>
  <c r="AB33" i="5"/>
  <c r="Y23" i="5"/>
  <c r="AC23" i="5"/>
  <c r="Z23" i="5"/>
  <c r="AD23" i="5"/>
  <c r="AA23" i="5"/>
  <c r="AE23" i="5"/>
  <c r="X23" i="5"/>
  <c r="AB23" i="5"/>
  <c r="AA22" i="5"/>
  <c r="AE22" i="5"/>
  <c r="X22" i="5"/>
  <c r="AB22" i="5"/>
  <c r="AA21" i="5"/>
  <c r="X21" i="5"/>
  <c r="AB21" i="5"/>
  <c r="AF21" i="5"/>
  <c r="AG68" i="5" s="1"/>
  <c r="H13" i="11" s="1"/>
  <c r="Y21" i="5"/>
  <c r="AC21" i="5"/>
  <c r="Z21" i="5"/>
  <c r="AD21" i="5"/>
  <c r="Y14" i="5"/>
  <c r="AC14" i="5"/>
  <c r="Z14" i="5"/>
  <c r="AD14" i="5"/>
  <c r="AA14" i="5"/>
  <c r="AE14" i="5"/>
  <c r="X14" i="5"/>
  <c r="AB14" i="5"/>
  <c r="AA10" i="5"/>
  <c r="AE10" i="5"/>
  <c r="AG67" i="5" s="1"/>
  <c r="H12" i="11" s="1"/>
  <c r="X10" i="5"/>
  <c r="AB10" i="5"/>
  <c r="Z56" i="3"/>
  <c r="AD56" i="3"/>
  <c r="AA56" i="3"/>
  <c r="AE56" i="3"/>
  <c r="X56" i="3"/>
  <c r="AB56" i="3"/>
  <c r="Y55" i="3"/>
  <c r="AC55" i="3"/>
  <c r="Z55" i="3"/>
  <c r="AD55" i="3"/>
  <c r="AA55" i="3"/>
  <c r="AE55" i="3"/>
  <c r="X55" i="3"/>
  <c r="AB55" i="3"/>
  <c r="X43" i="3"/>
  <c r="AF43" i="3"/>
  <c r="Y43" i="3"/>
  <c r="AC43" i="3"/>
  <c r="Z43" i="3"/>
  <c r="AD43" i="3"/>
  <c r="AA43" i="3"/>
  <c r="AE43" i="3"/>
  <c r="AA39" i="3"/>
  <c r="AE39" i="3"/>
  <c r="X39" i="3"/>
  <c r="AB39" i="3"/>
  <c r="AA38" i="3"/>
  <c r="AE38" i="3"/>
  <c r="X38" i="3"/>
  <c r="AB38" i="3"/>
  <c r="AA34" i="3"/>
  <c r="AE34" i="3"/>
  <c r="X34" i="3"/>
  <c r="AB34" i="3"/>
  <c r="AA33" i="3"/>
  <c r="AE33" i="3"/>
  <c r="X33" i="3"/>
  <c r="AB33" i="3"/>
  <c r="AA29" i="3"/>
  <c r="AE29" i="3"/>
  <c r="X29" i="3"/>
  <c r="AB29" i="3"/>
  <c r="AE25" i="3"/>
  <c r="X25" i="3"/>
  <c r="AF25" i="3"/>
  <c r="Y25" i="3"/>
  <c r="AC25" i="3"/>
  <c r="AA25" i="3"/>
  <c r="AB25" i="3"/>
  <c r="Z25" i="3"/>
  <c r="AA24" i="3"/>
  <c r="AE24" i="3"/>
  <c r="X24" i="3"/>
  <c r="AB24" i="3"/>
  <c r="AA23" i="3"/>
  <c r="AE23" i="3"/>
  <c r="X23" i="3"/>
  <c r="AB23" i="3"/>
  <c r="AA22" i="3"/>
  <c r="AE22" i="3"/>
  <c r="Z22" i="3"/>
  <c r="AD22" i="3"/>
  <c r="X22" i="3"/>
  <c r="AB22" i="3"/>
  <c r="Y15" i="3"/>
  <c r="AC15" i="3"/>
  <c r="Z15" i="3"/>
  <c r="AD15" i="3"/>
  <c r="AA15" i="3"/>
  <c r="AE15" i="3"/>
  <c r="X15" i="3"/>
  <c r="AB15" i="3"/>
  <c r="AC11" i="3"/>
  <c r="Y11" i="3"/>
  <c r="AF11" i="3"/>
  <c r="AB11" i="3"/>
  <c r="X10" i="3"/>
  <c r="AB10" i="3"/>
  <c r="AF10" i="3"/>
  <c r="Y10" i="3"/>
  <c r="AC10" i="3"/>
  <c r="AA10" i="3"/>
  <c r="AE10" i="3"/>
  <c r="Z10" i="3"/>
  <c r="AC49" i="2"/>
  <c r="Y49" i="2"/>
  <c r="AE50" i="2"/>
  <c r="AA50" i="2"/>
  <c r="Y53" i="2"/>
  <c r="AC45" i="2"/>
  <c r="Y45" i="2"/>
  <c r="AC41" i="2"/>
  <c r="Y41" i="2"/>
  <c r="AC46" i="2"/>
  <c r="Y46" i="2"/>
  <c r="AE52" i="2"/>
  <c r="AA52" i="2"/>
  <c r="AC48" i="2"/>
  <c r="Y48" i="2"/>
  <c r="AE47" i="2"/>
  <c r="AA47" i="2"/>
  <c r="AC53" i="2"/>
  <c r="AD55" i="2"/>
  <c r="AF49" i="2"/>
  <c r="AB49" i="2"/>
  <c r="AD50" i="2"/>
  <c r="AF46" i="2"/>
  <c r="AB46" i="2"/>
  <c r="AD52" i="2"/>
  <c r="AF48" i="2"/>
  <c r="AB48" i="2"/>
  <c r="AD47" i="2"/>
  <c r="AF53" i="2"/>
  <c r="AB53" i="2"/>
  <c r="AD54" i="2"/>
  <c r="AF45" i="2"/>
  <c r="AB45" i="2"/>
  <c r="AF41" i="2"/>
  <c r="AB41" i="2"/>
  <c r="AC37" i="2"/>
  <c r="Y37" i="2"/>
  <c r="AC29" i="2"/>
  <c r="Y29" i="2"/>
  <c r="AF37" i="2"/>
  <c r="AB37" i="2"/>
  <c r="AD36" i="2"/>
  <c r="AF29" i="2"/>
  <c r="AB29" i="2"/>
  <c r="AE27" i="2"/>
  <c r="Z27" i="2"/>
  <c r="AD23" i="2"/>
  <c r="Z23" i="2"/>
  <c r="AC27" i="2"/>
  <c r="Y27" i="2"/>
  <c r="AE24" i="2"/>
  <c r="AA24" i="2"/>
  <c r="AD27" i="2"/>
  <c r="AC23" i="2"/>
  <c r="Y23" i="2"/>
  <c r="AA19" i="2"/>
  <c r="AD28" i="2"/>
  <c r="AF27" i="2"/>
  <c r="AB27" i="2"/>
  <c r="X27" i="2"/>
  <c r="AD24" i="2"/>
  <c r="AF23" i="2"/>
  <c r="AB23" i="2"/>
  <c r="AD19" i="2"/>
  <c r="AF11" i="2"/>
  <c r="AB11" i="2"/>
  <c r="X11" i="2"/>
  <c r="AE11" i="2"/>
  <c r="AA11" i="2"/>
  <c r="AD11" i="2"/>
  <c r="AN190" i="1"/>
  <c r="AW190" i="1" s="1"/>
  <c r="AN189" i="1"/>
  <c r="AU189" i="1" s="1"/>
  <c r="AG64" i="3" l="1"/>
  <c r="G5" i="11" s="1"/>
  <c r="AG71" i="2"/>
  <c r="F8" i="11" s="1"/>
  <c r="AG69" i="3"/>
  <c r="G10" i="11" s="1"/>
  <c r="AG70" i="3"/>
  <c r="G11" i="11" s="1"/>
  <c r="L5" i="11"/>
  <c r="L14" i="11" s="1"/>
  <c r="AG50" i="8"/>
  <c r="AG49" i="4"/>
  <c r="J8" i="11"/>
  <c r="J14" i="11" s="1"/>
  <c r="AG60" i="5"/>
  <c r="H5" i="11" s="1"/>
  <c r="AG66" i="3"/>
  <c r="G7" i="11" s="1"/>
  <c r="AG65" i="3"/>
  <c r="G6" i="11" s="1"/>
  <c r="AG71" i="3"/>
  <c r="G12" i="11" s="1"/>
  <c r="AG72" i="3"/>
  <c r="G13" i="11" s="1"/>
  <c r="AG67" i="3"/>
  <c r="G8" i="11" s="1"/>
  <c r="AG68" i="3"/>
  <c r="G9" i="11" s="1"/>
  <c r="AG75" i="2"/>
  <c r="F12" i="11" s="1"/>
  <c r="AG72" i="2"/>
  <c r="F9" i="11" s="1"/>
  <c r="AG76" i="2"/>
  <c r="F13" i="11" s="1"/>
  <c r="AG74" i="2"/>
  <c r="F11" i="11" s="1"/>
  <c r="AG70" i="2"/>
  <c r="F7" i="11" s="1"/>
  <c r="AG68" i="2"/>
  <c r="AG69" i="2"/>
  <c r="F6" i="11" s="1"/>
  <c r="AG73" i="2"/>
  <c r="F10" i="11" s="1"/>
  <c r="AG63" i="5"/>
  <c r="H8" i="11" s="1"/>
  <c r="AG61" i="5"/>
  <c r="H6" i="11" s="1"/>
  <c r="AG64" i="5"/>
  <c r="H9" i="11" s="1"/>
  <c r="AG66" i="5"/>
  <c r="H11" i="11" s="1"/>
  <c r="AG62" i="5"/>
  <c r="H7" i="11" s="1"/>
  <c r="AG65" i="5"/>
  <c r="H10" i="11" s="1"/>
  <c r="AG64" i="7"/>
  <c r="AG65" i="7"/>
  <c r="I6" i="11" s="1"/>
  <c r="AG68" i="7"/>
  <c r="I9" i="11" s="1"/>
  <c r="AG69" i="7"/>
  <c r="I10" i="11" s="1"/>
  <c r="AG71" i="7"/>
  <c r="I12" i="11" s="1"/>
  <c r="AG67" i="7"/>
  <c r="I8" i="11" s="1"/>
  <c r="AG70" i="7"/>
  <c r="I11" i="11" s="1"/>
  <c r="AG66" i="7"/>
  <c r="I7" i="11" s="1"/>
  <c r="AU190" i="1"/>
  <c r="AP190" i="1"/>
  <c r="AQ190" i="1"/>
  <c r="AT190" i="1"/>
  <c r="AV190" i="1"/>
  <c r="AR190" i="1"/>
  <c r="AO190" i="1"/>
  <c r="AS190" i="1"/>
  <c r="AR189" i="1"/>
  <c r="AV189" i="1"/>
  <c r="AO189" i="1"/>
  <c r="AS189" i="1"/>
  <c r="AW189" i="1"/>
  <c r="AP189" i="1"/>
  <c r="AT189" i="1"/>
  <c r="AQ189" i="1"/>
  <c r="AM104" i="1"/>
  <c r="I5" i="11" l="1"/>
  <c r="I14" i="11" s="1"/>
  <c r="AG73" i="7"/>
  <c r="H14" i="11"/>
  <c r="AG73" i="3"/>
  <c r="G14" i="11"/>
  <c r="F5" i="11"/>
  <c r="F14" i="11" s="1"/>
  <c r="AG77" i="2"/>
  <c r="AG69" i="5"/>
  <c r="BC228" i="1"/>
  <c r="BB228" i="1"/>
  <c r="AY228" i="1"/>
  <c r="AZ228" i="1"/>
  <c r="BD228" i="1" l="1"/>
  <c r="BA228" i="1"/>
  <c r="AN160" i="1"/>
  <c r="AN161" i="1"/>
  <c r="AP161" i="1" s="1"/>
  <c r="AN162" i="1"/>
  <c r="AO162" i="1" s="1"/>
  <c r="AN163" i="1"/>
  <c r="AP163" i="1" s="1"/>
  <c r="AN164" i="1"/>
  <c r="AN165" i="1"/>
  <c r="AP165" i="1" s="1"/>
  <c r="AN166" i="1"/>
  <c r="AO166" i="1" s="1"/>
  <c r="AN142" i="1"/>
  <c r="AP142" i="1" s="1"/>
  <c r="AN143" i="1"/>
  <c r="AT143" i="1" s="1"/>
  <c r="AN144" i="1"/>
  <c r="AP144" i="1" s="1"/>
  <c r="AN145" i="1"/>
  <c r="AP145" i="1" s="1"/>
  <c r="AN146" i="1"/>
  <c r="AO146" i="1" s="1"/>
  <c r="AN147" i="1"/>
  <c r="AN148" i="1"/>
  <c r="AV148" i="1" s="1"/>
  <c r="AN149" i="1"/>
  <c r="AR149" i="1" s="1"/>
  <c r="AN150" i="1"/>
  <c r="AO150" i="1" s="1"/>
  <c r="AN151" i="1"/>
  <c r="AW151" i="1" s="1"/>
  <c r="AN152" i="1"/>
  <c r="AR152" i="1" s="1"/>
  <c r="AN153" i="1"/>
  <c r="AR153" i="1" s="1"/>
  <c r="AN154" i="1"/>
  <c r="AO154" i="1" s="1"/>
  <c r="AN155" i="1"/>
  <c r="AN156" i="1"/>
  <c r="AN157" i="1"/>
  <c r="AP157" i="1" s="1"/>
  <c r="AN158" i="1"/>
  <c r="AQ158" i="1" s="1"/>
  <c r="AN159" i="1"/>
  <c r="AN138" i="1"/>
  <c r="AQ138" i="1" s="1"/>
  <c r="AN139" i="1"/>
  <c r="AR139" i="1" s="1"/>
  <c r="AN140" i="1"/>
  <c r="AR140" i="1" s="1"/>
  <c r="AN141" i="1"/>
  <c r="AR141" i="1" s="1"/>
  <c r="AM155" i="1"/>
  <c r="AM156" i="1"/>
  <c r="AM157" i="1"/>
  <c r="AM158" i="1"/>
  <c r="AM159" i="1"/>
  <c r="AM160" i="1"/>
  <c r="AM145" i="1"/>
  <c r="AM146" i="1"/>
  <c r="AM147" i="1"/>
  <c r="AM148" i="1"/>
  <c r="AM149" i="1"/>
  <c r="AM150" i="1"/>
  <c r="AM151" i="1"/>
  <c r="AM152" i="1"/>
  <c r="AM153" i="1"/>
  <c r="AM154" i="1"/>
  <c r="AM138" i="1"/>
  <c r="AM139" i="1"/>
  <c r="AM140" i="1"/>
  <c r="AM141" i="1"/>
  <c r="AM142" i="1"/>
  <c r="AM143" i="1"/>
  <c r="AM144" i="1"/>
  <c r="AW142" i="1" l="1"/>
  <c r="AW140" i="1"/>
  <c r="AU154" i="1"/>
  <c r="AV150" i="1"/>
  <c r="AR146" i="1"/>
  <c r="AP158" i="1"/>
  <c r="AQ163" i="1"/>
  <c r="AV142" i="1"/>
  <c r="AU140" i="1"/>
  <c r="AT154" i="1"/>
  <c r="AR150" i="1"/>
  <c r="AQ146" i="1"/>
  <c r="AO158" i="1"/>
  <c r="AO163" i="1"/>
  <c r="AR142" i="1"/>
  <c r="AQ140" i="1"/>
  <c r="AP154" i="1"/>
  <c r="AQ150" i="1"/>
  <c r="AV158" i="1"/>
  <c r="AV163" i="1"/>
  <c r="AQ142" i="1"/>
  <c r="AP140" i="1"/>
  <c r="AO151" i="1"/>
  <c r="AV146" i="1"/>
  <c r="AT158" i="1"/>
  <c r="AU163" i="1"/>
  <c r="AT139" i="1"/>
  <c r="AP139" i="1"/>
  <c r="AS145" i="1"/>
  <c r="AS144" i="1"/>
  <c r="AU142" i="1"/>
  <c r="AO142" i="1"/>
  <c r="AT140" i="1"/>
  <c r="AO140" i="1"/>
  <c r="AR154" i="1"/>
  <c r="AQ153" i="1"/>
  <c r="AU150" i="1"/>
  <c r="AP150" i="1"/>
  <c r="AU146" i="1"/>
  <c r="AP146" i="1"/>
  <c r="AS158" i="1"/>
  <c r="AW157" i="1"/>
  <c r="AR166" i="1"/>
  <c r="AS163" i="1"/>
  <c r="AV162" i="1"/>
  <c r="AQ149" i="1"/>
  <c r="AU139" i="1"/>
  <c r="AU138" i="1"/>
  <c r="AR145" i="1"/>
  <c r="AO144" i="1"/>
  <c r="AS142" i="1"/>
  <c r="AS140" i="1"/>
  <c r="AV154" i="1"/>
  <c r="AQ154" i="1"/>
  <c r="AV152" i="1"/>
  <c r="AT150" i="1"/>
  <c r="AU149" i="1"/>
  <c r="AT146" i="1"/>
  <c r="AW158" i="1"/>
  <c r="AR158" i="1"/>
  <c r="AS157" i="1"/>
  <c r="AW163" i="1"/>
  <c r="AR163" i="1"/>
  <c r="AR162" i="1"/>
  <c r="AO157" i="1"/>
  <c r="AW145" i="1"/>
  <c r="AO145" i="1"/>
  <c r="AQ139" i="1"/>
  <c r="AV145" i="1"/>
  <c r="AW144" i="1"/>
  <c r="AU153" i="1"/>
  <c r="AV166" i="1"/>
  <c r="AR138" i="1"/>
  <c r="AV138" i="1"/>
  <c r="AO138" i="1"/>
  <c r="AS138" i="1"/>
  <c r="AW138" i="1"/>
  <c r="AP138" i="1"/>
  <c r="AT138" i="1"/>
  <c r="AQ156" i="1"/>
  <c r="AU156" i="1"/>
  <c r="AR156" i="1"/>
  <c r="AV156" i="1"/>
  <c r="AO156" i="1"/>
  <c r="AS156" i="1"/>
  <c r="AW156" i="1"/>
  <c r="AP156" i="1"/>
  <c r="AT156" i="1"/>
  <c r="AO152" i="1"/>
  <c r="AS152" i="1"/>
  <c r="AW152" i="1"/>
  <c r="AP152" i="1"/>
  <c r="AT152" i="1"/>
  <c r="AQ152" i="1"/>
  <c r="AU152" i="1"/>
  <c r="AO148" i="1"/>
  <c r="AS148" i="1"/>
  <c r="AW148" i="1"/>
  <c r="AP148" i="1"/>
  <c r="AT148" i="1"/>
  <c r="AQ148" i="1"/>
  <c r="AU148" i="1"/>
  <c r="AR148" i="1"/>
  <c r="AO141" i="1"/>
  <c r="AS141" i="1"/>
  <c r="AW141" i="1"/>
  <c r="AP141" i="1"/>
  <c r="AT141" i="1"/>
  <c r="AQ141" i="1"/>
  <c r="AU141" i="1"/>
  <c r="AR159" i="1"/>
  <c r="AV159" i="1"/>
  <c r="AO159" i="1"/>
  <c r="AS159" i="1"/>
  <c r="AW159" i="1"/>
  <c r="AP159" i="1"/>
  <c r="AT159" i="1"/>
  <c r="AQ159" i="1"/>
  <c r="AU159" i="1"/>
  <c r="AR155" i="1"/>
  <c r="AV155" i="1"/>
  <c r="AO155" i="1"/>
  <c r="AS155" i="1"/>
  <c r="AW155" i="1"/>
  <c r="AP155" i="1"/>
  <c r="AT155" i="1"/>
  <c r="AQ155" i="1"/>
  <c r="AU155" i="1"/>
  <c r="AP151" i="1"/>
  <c r="AT151" i="1"/>
  <c r="AQ151" i="1"/>
  <c r="AU151" i="1"/>
  <c r="AR151" i="1"/>
  <c r="AV151" i="1"/>
  <c r="AP147" i="1"/>
  <c r="AT147" i="1"/>
  <c r="AQ147" i="1"/>
  <c r="AU147" i="1"/>
  <c r="AR147" i="1"/>
  <c r="AV147" i="1"/>
  <c r="AO147" i="1"/>
  <c r="AS147" i="1"/>
  <c r="AW147" i="1"/>
  <c r="AQ143" i="1"/>
  <c r="AU143" i="1"/>
  <c r="AR143" i="1"/>
  <c r="AV143" i="1"/>
  <c r="AO143" i="1"/>
  <c r="AS143" i="1"/>
  <c r="AW143" i="1"/>
  <c r="AQ164" i="1"/>
  <c r="AU164" i="1"/>
  <c r="AR164" i="1"/>
  <c r="AV164" i="1"/>
  <c r="AO164" i="1"/>
  <c r="AS164" i="1"/>
  <c r="AW164" i="1"/>
  <c r="AP164" i="1"/>
  <c r="AT164" i="1"/>
  <c r="AQ160" i="1"/>
  <c r="AU160" i="1"/>
  <c r="AR160" i="1"/>
  <c r="AV160" i="1"/>
  <c r="AO160" i="1"/>
  <c r="AS160" i="1"/>
  <c r="AW160" i="1"/>
  <c r="AP160" i="1"/>
  <c r="AT160" i="1"/>
  <c r="AP143" i="1"/>
  <c r="AV141" i="1"/>
  <c r="AS151" i="1"/>
  <c r="AW165" i="1"/>
  <c r="AS165" i="1"/>
  <c r="AO165" i="1"/>
  <c r="AW161" i="1"/>
  <c r="AS161" i="1"/>
  <c r="AO161" i="1"/>
  <c r="AW139" i="1"/>
  <c r="AS139" i="1"/>
  <c r="AO139" i="1"/>
  <c r="AU145" i="1"/>
  <c r="AQ145" i="1"/>
  <c r="AV144" i="1"/>
  <c r="AR144" i="1"/>
  <c r="AT142" i="1"/>
  <c r="AV140" i="1"/>
  <c r="AW154" i="1"/>
  <c r="AS154" i="1"/>
  <c r="AT153" i="1"/>
  <c r="AP153" i="1"/>
  <c r="AW150" i="1"/>
  <c r="AS150" i="1"/>
  <c r="AT149" i="1"/>
  <c r="AP149" i="1"/>
  <c r="AW146" i="1"/>
  <c r="AS146" i="1"/>
  <c r="AU158" i="1"/>
  <c r="AV157" i="1"/>
  <c r="AR157" i="1"/>
  <c r="AU166" i="1"/>
  <c r="AQ166" i="1"/>
  <c r="AV165" i="1"/>
  <c r="AR165" i="1"/>
  <c r="AT163" i="1"/>
  <c r="AU162" i="1"/>
  <c r="AQ162" i="1"/>
  <c r="AV161" i="1"/>
  <c r="AR161" i="1"/>
  <c r="AV139" i="1"/>
  <c r="AT145" i="1"/>
  <c r="AU144" i="1"/>
  <c r="AQ144" i="1"/>
  <c r="AW153" i="1"/>
  <c r="AS153" i="1"/>
  <c r="AO153" i="1"/>
  <c r="AW149" i="1"/>
  <c r="AS149" i="1"/>
  <c r="AO149" i="1"/>
  <c r="AU157" i="1"/>
  <c r="AQ157" i="1"/>
  <c r="AT166" i="1"/>
  <c r="AP166" i="1"/>
  <c r="AU165" i="1"/>
  <c r="AQ165" i="1"/>
  <c r="AT162" i="1"/>
  <c r="AP162" i="1"/>
  <c r="AU161" i="1"/>
  <c r="AQ161" i="1"/>
  <c r="AT144" i="1"/>
  <c r="AV153" i="1"/>
  <c r="AV149" i="1"/>
  <c r="AT157" i="1"/>
  <c r="AW166" i="1"/>
  <c r="AS166" i="1"/>
  <c r="AT165" i="1"/>
  <c r="AW162" i="1"/>
  <c r="AS162" i="1"/>
  <c r="AT16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7" i="1"/>
  <c r="AM130" i="1"/>
  <c r="AM131" i="1"/>
  <c r="AM132" i="1"/>
  <c r="AM133" i="1"/>
  <c r="AM137" i="1"/>
  <c r="AM161" i="1"/>
  <c r="AM162" i="1"/>
  <c r="AM163" i="1"/>
  <c r="AM164" i="1"/>
  <c r="AM165" i="1"/>
  <c r="AM166" i="1"/>
  <c r="AM169" i="1"/>
  <c r="AM170" i="1"/>
  <c r="AM171" i="1"/>
  <c r="AM172" i="1"/>
  <c r="AM173" i="1"/>
  <c r="AM174" i="1"/>
  <c r="AM177" i="1"/>
  <c r="AM178" i="1"/>
  <c r="AM179" i="1"/>
  <c r="AM180" i="1"/>
  <c r="AM181" i="1"/>
  <c r="AM182" i="1"/>
  <c r="AM183" i="1"/>
  <c r="AM184" i="1"/>
  <c r="AM185" i="1"/>
  <c r="AM186" i="1"/>
  <c r="AM193" i="1"/>
  <c r="AM194" i="1"/>
  <c r="AM195" i="1"/>
  <c r="AM196" i="1"/>
  <c r="AM197" i="1"/>
  <c r="AM198" i="1"/>
  <c r="AM199" i="1"/>
  <c r="AM203" i="1"/>
  <c r="AM207" i="1"/>
  <c r="AM208" i="1"/>
  <c r="AM209" i="1"/>
  <c r="AM210" i="1"/>
  <c r="AM211" i="1"/>
  <c r="AM212" i="1"/>
  <c r="AM213" i="1"/>
  <c r="AM214" i="1"/>
  <c r="AM217" i="1"/>
  <c r="AM218" i="1"/>
  <c r="AM219" i="1"/>
  <c r="AM220" i="1"/>
  <c r="AM221" i="1"/>
  <c r="AM22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7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5" i="1"/>
  <c r="AM96" i="1"/>
  <c r="AM97" i="1"/>
  <c r="AM98" i="1"/>
  <c r="AM99" i="1"/>
  <c r="AM102" i="1"/>
  <c r="AM108" i="1"/>
  <c r="AM109" i="1"/>
  <c r="AM110" i="1"/>
  <c r="AM111" i="1"/>
  <c r="AM32" i="1"/>
  <c r="AM33" i="1"/>
  <c r="AM34" i="1"/>
  <c r="AM35" i="1"/>
  <c r="AM36" i="1"/>
  <c r="AM37" i="1"/>
  <c r="AM38" i="1"/>
  <c r="AM68" i="1"/>
  <c r="AM39" i="1"/>
  <c r="AM40" i="1"/>
  <c r="AM41" i="1"/>
  <c r="AM42" i="1"/>
  <c r="AM26" i="1"/>
  <c r="AM27" i="1"/>
  <c r="AM31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21" i="1"/>
  <c r="AM22" i="1"/>
  <c r="AM23" i="1"/>
  <c r="AM25" i="1"/>
  <c r="AN31" i="1"/>
  <c r="AQ31" i="1" s="1"/>
  <c r="AN32" i="1"/>
  <c r="AP32" i="1" s="1"/>
  <c r="AN33" i="1"/>
  <c r="AN34" i="1"/>
  <c r="AN35" i="1"/>
  <c r="AS35" i="1" s="1"/>
  <c r="AN36" i="1"/>
  <c r="AT36" i="1" s="1"/>
  <c r="AN37" i="1"/>
  <c r="AS37" i="1" s="1"/>
  <c r="AN38" i="1"/>
  <c r="AN68" i="1"/>
  <c r="AN39" i="1"/>
  <c r="AP39" i="1" s="1"/>
  <c r="AN40" i="1"/>
  <c r="AN41" i="1"/>
  <c r="AN42" i="1"/>
  <c r="AS42" i="1" s="1"/>
  <c r="AN43" i="1"/>
  <c r="AT43" i="1" s="1"/>
  <c r="AN44" i="1"/>
  <c r="AP44" i="1" s="1"/>
  <c r="AN45" i="1"/>
  <c r="AQ45" i="1" s="1"/>
  <c r="AN46" i="1"/>
  <c r="AO46" i="1" s="1"/>
  <c r="AN47" i="1"/>
  <c r="AP47" i="1" s="1"/>
  <c r="AN48" i="1"/>
  <c r="AN49" i="1"/>
  <c r="AN50" i="1"/>
  <c r="AS50" i="1" s="1"/>
  <c r="AN51" i="1"/>
  <c r="AT51" i="1" s="1"/>
  <c r="AN52" i="1"/>
  <c r="AN53" i="1"/>
  <c r="AT53" i="1" s="1"/>
  <c r="AN54" i="1"/>
  <c r="AO54" i="1" s="1"/>
  <c r="AN55" i="1"/>
  <c r="AN56" i="1"/>
  <c r="AT56" i="1" s="1"/>
  <c r="AN57" i="1"/>
  <c r="AP57" i="1" s="1"/>
  <c r="AN58" i="1"/>
  <c r="AO58" i="1" s="1"/>
  <c r="AN59" i="1"/>
  <c r="AQ59" i="1" s="1"/>
  <c r="AN60" i="1"/>
  <c r="AS60" i="1" s="1"/>
  <c r="AN61" i="1"/>
  <c r="AT61" i="1" s="1"/>
  <c r="AN62" i="1"/>
  <c r="AP62" i="1" s="1"/>
  <c r="AN63" i="1"/>
  <c r="AT63" i="1" s="1"/>
  <c r="AN64" i="1"/>
  <c r="AS64" i="1" s="1"/>
  <c r="AN67" i="1"/>
  <c r="AN69" i="1"/>
  <c r="AP69" i="1" s="1"/>
  <c r="AN70" i="1"/>
  <c r="AQ70" i="1" s="1"/>
  <c r="AN71" i="1"/>
  <c r="AS71" i="1" s="1"/>
  <c r="AN72" i="1"/>
  <c r="AT72" i="1" s="1"/>
  <c r="AN73" i="1"/>
  <c r="AO73" i="1" s="1"/>
  <c r="AN74" i="1"/>
  <c r="AP74" i="1" s="1"/>
  <c r="AN75" i="1"/>
  <c r="AN76" i="1"/>
  <c r="AP76" i="1" s="1"/>
  <c r="AN77" i="1"/>
  <c r="AP77" i="1" s="1"/>
  <c r="AN78" i="1"/>
  <c r="AQ78" i="1" s="1"/>
  <c r="AN79" i="1"/>
  <c r="AN80" i="1"/>
  <c r="AQ80" i="1" s="1"/>
  <c r="AN81" i="1"/>
  <c r="AR81" i="1" s="1"/>
  <c r="AN82" i="1"/>
  <c r="AT82" i="1" s="1"/>
  <c r="AN83" i="1"/>
  <c r="AR83" i="1" s="1"/>
  <c r="AN84" i="1"/>
  <c r="AQ84" i="1" s="1"/>
  <c r="AN85" i="1"/>
  <c r="AT85" i="1" s="1"/>
  <c r="AN86" i="1"/>
  <c r="AP86" i="1" s="1"/>
  <c r="AN87" i="1"/>
  <c r="AR87" i="1" s="1"/>
  <c r="AN88" i="1"/>
  <c r="AN89" i="1"/>
  <c r="AN90" i="1"/>
  <c r="AR90" i="1" s="1"/>
  <c r="AN91" i="1"/>
  <c r="AP91" i="1" s="1"/>
  <c r="AN95" i="1"/>
  <c r="AT95" i="1" s="1"/>
  <c r="AN96" i="1"/>
  <c r="AN97" i="1"/>
  <c r="AP97" i="1" s="1"/>
  <c r="AN98" i="1"/>
  <c r="AP98" i="1" s="1"/>
  <c r="AN99" i="1"/>
  <c r="AN102" i="1"/>
  <c r="AP102" i="1" s="1"/>
  <c r="AN104" i="1"/>
  <c r="AN108" i="1"/>
  <c r="AT108" i="1" s="1"/>
  <c r="AN109" i="1"/>
  <c r="AN110" i="1"/>
  <c r="AP110" i="1" s="1"/>
  <c r="AN111" i="1"/>
  <c r="AS111" i="1" s="1"/>
  <c r="AN112" i="1"/>
  <c r="AN113" i="1"/>
  <c r="AP113" i="1" s="1"/>
  <c r="AN114" i="1"/>
  <c r="AQ114" i="1" s="1"/>
  <c r="AN115" i="1"/>
  <c r="AO115" i="1" s="1"/>
  <c r="AN116" i="1"/>
  <c r="AN117" i="1"/>
  <c r="AW117" i="1" s="1"/>
  <c r="AN118" i="1"/>
  <c r="AN119" i="1"/>
  <c r="AS119" i="1" s="1"/>
  <c r="AN120" i="1"/>
  <c r="AT120" i="1" s="1"/>
  <c r="AN121" i="1"/>
  <c r="AO121" i="1" s="1"/>
  <c r="AN122" i="1"/>
  <c r="AN123" i="1"/>
  <c r="AO123" i="1" s="1"/>
  <c r="AN124" i="1"/>
  <c r="AT124" i="1" s="1"/>
  <c r="AN127" i="1"/>
  <c r="AN130" i="1"/>
  <c r="AR130" i="1" s="1"/>
  <c r="AN131" i="1"/>
  <c r="AR131" i="1" s="1"/>
  <c r="AN132" i="1"/>
  <c r="AN133" i="1"/>
  <c r="AV133" i="1" s="1"/>
  <c r="AN137" i="1"/>
  <c r="AQ137" i="1" s="1"/>
  <c r="AN169" i="1"/>
  <c r="AQ169" i="1" s="1"/>
  <c r="AN170" i="1"/>
  <c r="AQ170" i="1" s="1"/>
  <c r="AN171" i="1"/>
  <c r="AQ171" i="1" s="1"/>
  <c r="AN172" i="1"/>
  <c r="AR172" i="1" s="1"/>
  <c r="AN173" i="1"/>
  <c r="AQ173" i="1" s="1"/>
  <c r="AN174" i="1"/>
  <c r="AN177" i="1"/>
  <c r="AS177" i="1" s="1"/>
  <c r="AN178" i="1"/>
  <c r="AN179" i="1"/>
  <c r="AR179" i="1" s="1"/>
  <c r="AN180" i="1"/>
  <c r="AQ180" i="1" s="1"/>
  <c r="AN181" i="1"/>
  <c r="AR181" i="1" s="1"/>
  <c r="AN182" i="1"/>
  <c r="AR182" i="1" s="1"/>
  <c r="AN183" i="1"/>
  <c r="AV183" i="1" s="1"/>
  <c r="AN184" i="1"/>
  <c r="AV184" i="1" s="1"/>
  <c r="AN185" i="1"/>
  <c r="AN186" i="1"/>
  <c r="AR186" i="1" s="1"/>
  <c r="AN193" i="1"/>
  <c r="AN194" i="1"/>
  <c r="AN195" i="1"/>
  <c r="AP195" i="1" s="1"/>
  <c r="AN196" i="1"/>
  <c r="AR196" i="1" s="1"/>
  <c r="AN197" i="1"/>
  <c r="AN198" i="1"/>
  <c r="AN199" i="1"/>
  <c r="AQ199" i="1" s="1"/>
  <c r="AN203" i="1"/>
  <c r="AN207" i="1"/>
  <c r="AO207" i="1" s="1"/>
  <c r="AN208" i="1"/>
  <c r="AP208" i="1" s="1"/>
  <c r="AN209" i="1"/>
  <c r="AO209" i="1" s="1"/>
  <c r="AN210" i="1"/>
  <c r="AR210" i="1" s="1"/>
  <c r="AN211" i="1"/>
  <c r="AO211" i="1" s="1"/>
  <c r="AN212" i="1"/>
  <c r="AN213" i="1"/>
  <c r="AO213" i="1" s="1"/>
  <c r="AN214" i="1"/>
  <c r="AP214" i="1" s="1"/>
  <c r="AN217" i="1"/>
  <c r="AO217" i="1" s="1"/>
  <c r="AN218" i="1"/>
  <c r="AN219" i="1"/>
  <c r="AO219" i="1" s="1"/>
  <c r="AN220" i="1"/>
  <c r="AP220" i="1" s="1"/>
  <c r="AN221" i="1"/>
  <c r="AO221" i="1" s="1"/>
  <c r="AN222" i="1"/>
  <c r="AO222" i="1" s="1"/>
  <c r="AN18" i="1"/>
  <c r="AO18" i="1" s="1"/>
  <c r="AN21" i="1"/>
  <c r="AQ21" i="1" s="1"/>
  <c r="AN22" i="1"/>
  <c r="AO22" i="1" s="1"/>
  <c r="AN23" i="1"/>
  <c r="AQ23" i="1" s="1"/>
  <c r="AN25" i="1"/>
  <c r="AQ25" i="1" s="1"/>
  <c r="AN26" i="1"/>
  <c r="AO26" i="1" s="1"/>
  <c r="AN27" i="1"/>
  <c r="AQ27" i="1" s="1"/>
  <c r="AN11" i="1"/>
  <c r="AO11" i="1" s="1"/>
  <c r="AN12" i="1"/>
  <c r="AQ12" i="1" s="1"/>
  <c r="AN13" i="1"/>
  <c r="AO13" i="1" s="1"/>
  <c r="AN14" i="1"/>
  <c r="AQ14" i="1" s="1"/>
  <c r="AN15" i="1"/>
  <c r="AO15" i="1" s="1"/>
  <c r="AN16" i="1"/>
  <c r="AQ16" i="1" s="1"/>
  <c r="AN17" i="1"/>
  <c r="AO17" i="1" s="1"/>
  <c r="AN7" i="1"/>
  <c r="AO7" i="1" s="1"/>
  <c r="AN8" i="1"/>
  <c r="AQ8" i="1" s="1"/>
  <c r="AN9" i="1"/>
  <c r="AO9" i="1" s="1"/>
  <c r="AN10" i="1"/>
  <c r="AQ10" i="1" s="1"/>
  <c r="AV74" i="1" l="1"/>
  <c r="AT113" i="1"/>
  <c r="AS183" i="1"/>
  <c r="AS115" i="1"/>
  <c r="AS113" i="1"/>
  <c r="AW73" i="1"/>
  <c r="AT74" i="1"/>
  <c r="AR74" i="1"/>
  <c r="AV73" i="1"/>
  <c r="AQ74" i="1"/>
  <c r="AT181" i="1"/>
  <c r="AO171" i="1"/>
  <c r="AT130" i="1"/>
  <c r="AV97" i="1"/>
  <c r="AP87" i="1"/>
  <c r="AS73" i="1"/>
  <c r="AU57" i="1"/>
  <c r="AV181" i="1"/>
  <c r="AU182" i="1"/>
  <c r="AS181" i="1"/>
  <c r="AO173" i="1"/>
  <c r="AP130" i="1"/>
  <c r="AV108" i="1"/>
  <c r="AV84" i="1"/>
  <c r="AP73" i="1"/>
  <c r="AR57" i="1"/>
  <c r="AP54" i="1"/>
  <c r="AT10" i="1"/>
  <c r="AV27" i="1"/>
  <c r="AW23" i="1"/>
  <c r="AO181" i="1"/>
  <c r="AP123" i="1"/>
  <c r="AV98" i="1"/>
  <c r="AR86" i="1"/>
  <c r="AR84" i="1"/>
  <c r="AV209" i="1"/>
  <c r="AV130" i="1"/>
  <c r="AO130" i="1"/>
  <c r="AS121" i="1"/>
  <c r="AT97" i="1"/>
  <c r="AV87" i="1"/>
  <c r="AV80" i="1"/>
  <c r="AR77" i="1"/>
  <c r="AR73" i="1"/>
  <c r="AT47" i="1"/>
  <c r="AU114" i="1"/>
  <c r="AR80" i="1"/>
  <c r="AU78" i="1"/>
  <c r="AQ39" i="1"/>
  <c r="AU222" i="1"/>
  <c r="AU214" i="1"/>
  <c r="AQ208" i="1"/>
  <c r="AP181" i="1"/>
  <c r="AV173" i="1"/>
  <c r="AV171" i="1"/>
  <c r="AO169" i="1"/>
  <c r="AU131" i="1"/>
  <c r="AS130" i="1"/>
  <c r="AT114" i="1"/>
  <c r="AT102" i="1"/>
  <c r="AP80" i="1"/>
  <c r="AP78" i="1"/>
  <c r="AR70" i="1"/>
  <c r="AT58" i="1"/>
  <c r="AU45" i="1"/>
  <c r="AT44" i="1"/>
  <c r="AW31" i="1"/>
  <c r="AU15" i="1"/>
  <c r="AW14" i="1"/>
  <c r="AV9" i="1"/>
  <c r="AR15" i="1"/>
  <c r="AT14" i="1"/>
  <c r="AR214" i="1"/>
  <c r="AS196" i="1"/>
  <c r="AR195" i="1"/>
  <c r="AQ182" i="1"/>
  <c r="AT173" i="1"/>
  <c r="AS171" i="1"/>
  <c r="AU170" i="1"/>
  <c r="AQ131" i="1"/>
  <c r="AW123" i="1"/>
  <c r="AR115" i="1"/>
  <c r="AP114" i="1"/>
  <c r="AO113" i="1"/>
  <c r="AT110" i="1"/>
  <c r="AR102" i="1"/>
  <c r="AT98" i="1"/>
  <c r="AT87" i="1"/>
  <c r="AV86" i="1"/>
  <c r="AP84" i="1"/>
  <c r="AT76" i="1"/>
  <c r="AU74" i="1"/>
  <c r="AT73" i="1"/>
  <c r="AT69" i="1"/>
  <c r="AR62" i="1"/>
  <c r="AV59" i="1"/>
  <c r="AS58" i="1"/>
  <c r="AV46" i="1"/>
  <c r="AT45" i="1"/>
  <c r="AS44" i="1"/>
  <c r="AV32" i="1"/>
  <c r="AV31" i="1"/>
  <c r="AV15" i="1"/>
  <c r="AV195" i="1"/>
  <c r="AT195" i="1"/>
  <c r="AT182" i="1"/>
  <c r="AT171" i="1"/>
  <c r="AT131" i="1"/>
  <c r="AW10" i="1"/>
  <c r="AQ15" i="1"/>
  <c r="AS14" i="1"/>
  <c r="AU208" i="1"/>
  <c r="AQ195" i="1"/>
  <c r="AV182" i="1"/>
  <c r="AP182" i="1"/>
  <c r="AP173" i="1"/>
  <c r="AP171" i="1"/>
  <c r="AV131" i="1"/>
  <c r="AP131" i="1"/>
  <c r="AV123" i="1"/>
  <c r="AT121" i="1"/>
  <c r="AT86" i="1"/>
  <c r="AS77" i="1"/>
  <c r="AT70" i="1"/>
  <c r="AO69" i="1"/>
  <c r="AP59" i="1"/>
  <c r="AP58" i="1"/>
  <c r="AV47" i="1"/>
  <c r="AS46" i="1"/>
  <c r="AP45" i="1"/>
  <c r="AO44" i="1"/>
  <c r="AT32" i="1"/>
  <c r="AP31" i="1"/>
  <c r="AR193" i="1"/>
  <c r="AT193" i="1"/>
  <c r="AU174" i="1"/>
  <c r="AQ174" i="1"/>
  <c r="AR174" i="1"/>
  <c r="AQ41" i="1"/>
  <c r="AR41" i="1"/>
  <c r="AT41" i="1"/>
  <c r="AU41" i="1"/>
  <c r="AT23" i="1"/>
  <c r="AO220" i="1"/>
  <c r="AR220" i="1"/>
  <c r="AP197" i="1"/>
  <c r="AR197" i="1"/>
  <c r="AO109" i="1"/>
  <c r="AS109" i="1"/>
  <c r="AW109" i="1"/>
  <c r="AP40" i="1"/>
  <c r="AO40" i="1"/>
  <c r="AT40" i="1"/>
  <c r="AW40" i="1"/>
  <c r="AQ34" i="1"/>
  <c r="AP34" i="1"/>
  <c r="AU34" i="1"/>
  <c r="AS10" i="1"/>
  <c r="AO14" i="1"/>
  <c r="AQ11" i="1"/>
  <c r="AS27" i="1"/>
  <c r="AS23" i="1"/>
  <c r="AT21" i="1"/>
  <c r="AR222" i="1"/>
  <c r="AU220" i="1"/>
  <c r="AR203" i="1"/>
  <c r="AT203" i="1"/>
  <c r="AV193" i="1"/>
  <c r="AP99" i="1"/>
  <c r="AR99" i="1"/>
  <c r="AT99" i="1"/>
  <c r="AV99" i="1"/>
  <c r="AO75" i="1"/>
  <c r="AS75" i="1"/>
  <c r="AV75" i="1"/>
  <c r="AQ49" i="1"/>
  <c r="AP49" i="1"/>
  <c r="AU49" i="1"/>
  <c r="AP33" i="1"/>
  <c r="AR33" i="1"/>
  <c r="AS33" i="1"/>
  <c r="AT33" i="1"/>
  <c r="AP218" i="1"/>
  <c r="AU218" i="1"/>
  <c r="AO68" i="1"/>
  <c r="AP68" i="1"/>
  <c r="AT27" i="1"/>
  <c r="AT222" i="1"/>
  <c r="AR185" i="1"/>
  <c r="AW185" i="1"/>
  <c r="AO27" i="1"/>
  <c r="AO23" i="1"/>
  <c r="AP21" i="1"/>
  <c r="AP222" i="1"/>
  <c r="AT220" i="1"/>
  <c r="AR218" i="1"/>
  <c r="AP210" i="1"/>
  <c r="AU210" i="1"/>
  <c r="AQ193" i="1"/>
  <c r="AP184" i="1"/>
  <c r="AQ184" i="1"/>
  <c r="AR184" i="1"/>
  <c r="AV174" i="1"/>
  <c r="AQ172" i="1"/>
  <c r="AU172" i="1"/>
  <c r="AP122" i="1"/>
  <c r="AT122" i="1"/>
  <c r="AU122" i="1"/>
  <c r="AP67" i="1"/>
  <c r="AQ67" i="1"/>
  <c r="AP48" i="1"/>
  <c r="AR48" i="1"/>
  <c r="AS48" i="1"/>
  <c r="AT48" i="1"/>
  <c r="AT169" i="1"/>
  <c r="AS123" i="1"/>
  <c r="AR114" i="1"/>
  <c r="AW113" i="1"/>
  <c r="AR113" i="1"/>
  <c r="AR45" i="1"/>
  <c r="AW44" i="1"/>
  <c r="AR44" i="1"/>
  <c r="AS31" i="1"/>
  <c r="AW181" i="1"/>
  <c r="AS173" i="1"/>
  <c r="AS169" i="1"/>
  <c r="AW130" i="1"/>
  <c r="AR123" i="1"/>
  <c r="AV115" i="1"/>
  <c r="AV114" i="1"/>
  <c r="AV113" i="1"/>
  <c r="AV102" i="1"/>
  <c r="AT84" i="1"/>
  <c r="AT80" i="1"/>
  <c r="AT77" i="1"/>
  <c r="AV76" i="1"/>
  <c r="AU70" i="1"/>
  <c r="AW69" i="1"/>
  <c r="AV45" i="1"/>
  <c r="AV44" i="1"/>
  <c r="AR31" i="1"/>
  <c r="AV11" i="1"/>
  <c r="AU11" i="1"/>
  <c r="AO10" i="1"/>
  <c r="AR7" i="1"/>
  <c r="AT12" i="1"/>
  <c r="AP12" i="1"/>
  <c r="AS16" i="1"/>
  <c r="AV13" i="1"/>
  <c r="AS25" i="1"/>
  <c r="AO212" i="1"/>
  <c r="AQ212" i="1"/>
  <c r="AV212" i="1"/>
  <c r="AO194" i="1"/>
  <c r="AR194" i="1"/>
  <c r="AO132" i="1"/>
  <c r="AP132" i="1"/>
  <c r="AW132" i="1"/>
  <c r="AR132" i="1"/>
  <c r="AS132" i="1"/>
  <c r="AV132" i="1"/>
  <c r="AP10" i="1"/>
  <c r="AR9" i="1"/>
  <c r="AS8" i="1"/>
  <c r="AV7" i="1"/>
  <c r="AW16" i="1"/>
  <c r="AR16" i="1"/>
  <c r="AP14" i="1"/>
  <c r="AU13" i="1"/>
  <c r="AW12" i="1"/>
  <c r="AO12" i="1"/>
  <c r="AR11" i="1"/>
  <c r="AW27" i="1"/>
  <c r="AP27" i="1"/>
  <c r="AU26" i="1"/>
  <c r="AW25" i="1"/>
  <c r="AR25" i="1"/>
  <c r="AP23" i="1"/>
  <c r="AU22" i="1"/>
  <c r="AW21" i="1"/>
  <c r="AO21" i="1"/>
  <c r="AU18" i="1"/>
  <c r="AV222" i="1"/>
  <c r="AQ222" i="1"/>
  <c r="AV220" i="1"/>
  <c r="AQ220" i="1"/>
  <c r="AV218" i="1"/>
  <c r="AT212" i="1"/>
  <c r="AV208" i="1"/>
  <c r="AT197" i="1"/>
  <c r="AV194" i="1"/>
  <c r="AP193" i="1"/>
  <c r="AU193" i="1"/>
  <c r="AO183" i="1"/>
  <c r="AP183" i="1"/>
  <c r="AW183" i="1"/>
  <c r="AR183" i="1"/>
  <c r="AQ177" i="1"/>
  <c r="AO177" i="1"/>
  <c r="AT177" i="1"/>
  <c r="AP177" i="1"/>
  <c r="AV177" i="1"/>
  <c r="AR177" i="1"/>
  <c r="AW177" i="1"/>
  <c r="AV26" i="1"/>
  <c r="AU212" i="1"/>
  <c r="AW194" i="1"/>
  <c r="AV16" i="1"/>
  <c r="AP16" i="1"/>
  <c r="AR13" i="1"/>
  <c r="AR26" i="1"/>
  <c r="AV25" i="1"/>
  <c r="AP25" i="1"/>
  <c r="AR22" i="1"/>
  <c r="AR18" i="1"/>
  <c r="AO218" i="1"/>
  <c r="AQ218" i="1"/>
  <c r="AO214" i="1"/>
  <c r="AQ214" i="1"/>
  <c r="AV214" i="1"/>
  <c r="AR212" i="1"/>
  <c r="AO210" i="1"/>
  <c r="AQ210" i="1"/>
  <c r="AV210" i="1"/>
  <c r="AO208" i="1"/>
  <c r="AR208" i="1"/>
  <c r="AP203" i="1"/>
  <c r="AQ203" i="1"/>
  <c r="AO196" i="1"/>
  <c r="AW196" i="1"/>
  <c r="AS194" i="1"/>
  <c r="AO185" i="1"/>
  <c r="AS185" i="1"/>
  <c r="AP38" i="1"/>
  <c r="AU38" i="1"/>
  <c r="AQ38" i="1"/>
  <c r="AV38" i="1"/>
  <c r="AR38" i="1"/>
  <c r="AT38" i="1"/>
  <c r="AT8" i="1"/>
  <c r="AV22" i="1"/>
  <c r="AV18" i="1"/>
  <c r="AP8" i="1"/>
  <c r="AW8" i="1"/>
  <c r="AO8" i="1"/>
  <c r="AT16" i="1"/>
  <c r="AO16" i="1"/>
  <c r="AQ13" i="1"/>
  <c r="AS12" i="1"/>
  <c r="AQ26" i="1"/>
  <c r="AT25" i="1"/>
  <c r="AO25" i="1"/>
  <c r="AQ22" i="1"/>
  <c r="AS21" i="1"/>
  <c r="AQ18" i="1"/>
  <c r="AT218" i="1"/>
  <c r="AT214" i="1"/>
  <c r="AP212" i="1"/>
  <c r="AT210" i="1"/>
  <c r="AT208" i="1"/>
  <c r="AV203" i="1"/>
  <c r="AP194" i="1"/>
  <c r="AP186" i="1"/>
  <c r="AT186" i="1"/>
  <c r="AP178" i="1"/>
  <c r="AR178" i="1"/>
  <c r="AT178" i="1"/>
  <c r="AO133" i="1"/>
  <c r="AS133" i="1"/>
  <c r="AQ133" i="1"/>
  <c r="AW133" i="1"/>
  <c r="AR133" i="1"/>
  <c r="AU133" i="1"/>
  <c r="AP116" i="1"/>
  <c r="AR116" i="1"/>
  <c r="AT116" i="1"/>
  <c r="AQ116" i="1"/>
  <c r="AV116" i="1"/>
  <c r="AO52" i="1"/>
  <c r="AT52" i="1"/>
  <c r="AP52" i="1"/>
  <c r="AV52" i="1"/>
  <c r="AR52" i="1"/>
  <c r="AW52" i="1"/>
  <c r="AS52" i="1"/>
  <c r="AO137" i="1"/>
  <c r="AU137" i="1"/>
  <c r="AP124" i="1"/>
  <c r="AQ124" i="1"/>
  <c r="AR124" i="1"/>
  <c r="AO117" i="1"/>
  <c r="AR117" i="1"/>
  <c r="AS117" i="1"/>
  <c r="AP108" i="1"/>
  <c r="AQ108" i="1"/>
  <c r="AR108" i="1"/>
  <c r="AV95" i="1"/>
  <c r="AV91" i="1"/>
  <c r="AP90" i="1"/>
  <c r="AT90" i="1"/>
  <c r="AV90" i="1"/>
  <c r="AV82" i="1"/>
  <c r="AO64" i="1"/>
  <c r="AT64" i="1"/>
  <c r="AP64" i="1"/>
  <c r="AV64" i="1"/>
  <c r="AR64" i="1"/>
  <c r="AW64" i="1"/>
  <c r="AO60" i="1"/>
  <c r="AT60" i="1"/>
  <c r="AP60" i="1"/>
  <c r="AV60" i="1"/>
  <c r="AR60" i="1"/>
  <c r="AW60" i="1"/>
  <c r="AP56" i="1"/>
  <c r="AO56" i="1"/>
  <c r="AW56" i="1"/>
  <c r="AR56" i="1"/>
  <c r="AS56" i="1"/>
  <c r="AW169" i="1"/>
  <c r="AR169" i="1"/>
  <c r="AV137" i="1"/>
  <c r="AP89" i="1"/>
  <c r="AT89" i="1"/>
  <c r="AV89" i="1"/>
  <c r="AP85" i="1"/>
  <c r="AV85" i="1"/>
  <c r="AV79" i="1"/>
  <c r="AR79" i="1"/>
  <c r="AP53" i="1"/>
  <c r="AU53" i="1"/>
  <c r="AQ53" i="1"/>
  <c r="AV53" i="1"/>
  <c r="AR53" i="1"/>
  <c r="AO37" i="1"/>
  <c r="AT37" i="1"/>
  <c r="AP37" i="1"/>
  <c r="AV37" i="1"/>
  <c r="AR37" i="1"/>
  <c r="AW37" i="1"/>
  <c r="AT184" i="1"/>
  <c r="AW173" i="1"/>
  <c r="AR173" i="1"/>
  <c r="AV172" i="1"/>
  <c r="AW171" i="1"/>
  <c r="AR171" i="1"/>
  <c r="AV170" i="1"/>
  <c r="AV169" i="1"/>
  <c r="AP169" i="1"/>
  <c r="AR137" i="1"/>
  <c r="AV124" i="1"/>
  <c r="AQ122" i="1"/>
  <c r="AV122" i="1"/>
  <c r="AR122" i="1"/>
  <c r="AP121" i="1"/>
  <c r="AV121" i="1"/>
  <c r="AR121" i="1"/>
  <c r="AW121" i="1"/>
  <c r="AP118" i="1"/>
  <c r="AR118" i="1"/>
  <c r="AT118" i="1"/>
  <c r="AP95" i="1"/>
  <c r="AR95" i="1"/>
  <c r="AR91" i="1"/>
  <c r="AT91" i="1"/>
  <c r="AQ82" i="1"/>
  <c r="AP82" i="1"/>
  <c r="AR82" i="1"/>
  <c r="AP61" i="1"/>
  <c r="AU61" i="1"/>
  <c r="AQ61" i="1"/>
  <c r="AV61" i="1"/>
  <c r="AR61" i="1"/>
  <c r="AW115" i="1"/>
  <c r="AP115" i="1"/>
  <c r="AR110" i="1"/>
  <c r="AR109" i="1"/>
  <c r="AR98" i="1"/>
  <c r="AT78" i="1"/>
  <c r="AW77" i="1"/>
  <c r="AO77" i="1"/>
  <c r="AQ76" i="1"/>
  <c r="AP75" i="1"/>
  <c r="AP70" i="1"/>
  <c r="AS69" i="1"/>
  <c r="AV67" i="1"/>
  <c r="AU59" i="1"/>
  <c r="AV58" i="1"/>
  <c r="AV54" i="1"/>
  <c r="AT49" i="1"/>
  <c r="AW48" i="1"/>
  <c r="AO48" i="1"/>
  <c r="AQ47" i="1"/>
  <c r="AP46" i="1"/>
  <c r="AP41" i="1"/>
  <c r="AS40" i="1"/>
  <c r="AV39" i="1"/>
  <c r="AV68" i="1"/>
  <c r="AT34" i="1"/>
  <c r="AW33" i="1"/>
  <c r="AO33" i="1"/>
  <c r="AQ32" i="1"/>
  <c r="AT31" i="1"/>
  <c r="AO31" i="1"/>
  <c r="AR78" i="1"/>
  <c r="AR69" i="1"/>
  <c r="AT67" i="1"/>
  <c r="AV62" i="1"/>
  <c r="AT59" i="1"/>
  <c r="AS54" i="1"/>
  <c r="AR49" i="1"/>
  <c r="AR40" i="1"/>
  <c r="AT39" i="1"/>
  <c r="AS68" i="1"/>
  <c r="AR34" i="1"/>
  <c r="AR221" i="1"/>
  <c r="AR219" i="1"/>
  <c r="AV217" i="1"/>
  <c r="AR209" i="1"/>
  <c r="AV207" i="1"/>
  <c r="AQ198" i="1"/>
  <c r="AU198" i="1"/>
  <c r="AT180" i="1"/>
  <c r="AO112" i="1"/>
  <c r="AS112" i="1"/>
  <c r="AW112" i="1"/>
  <c r="AP112" i="1"/>
  <c r="AU112" i="1"/>
  <c r="AQ112" i="1"/>
  <c r="AV112" i="1"/>
  <c r="AR112" i="1"/>
  <c r="AQ104" i="1"/>
  <c r="AU104" i="1"/>
  <c r="AO104" i="1"/>
  <c r="AS104" i="1"/>
  <c r="AW104" i="1"/>
  <c r="AP104" i="1"/>
  <c r="AR104" i="1"/>
  <c r="AT104" i="1"/>
  <c r="AQ88" i="1"/>
  <c r="AU88" i="1"/>
  <c r="AO88" i="1"/>
  <c r="AS88" i="1"/>
  <c r="AW88" i="1"/>
  <c r="AP88" i="1"/>
  <c r="AR88" i="1"/>
  <c r="AT88" i="1"/>
  <c r="AO55" i="1"/>
  <c r="AS55" i="1"/>
  <c r="AW55" i="1"/>
  <c r="AR55" i="1"/>
  <c r="AP55" i="1"/>
  <c r="AU55" i="1"/>
  <c r="AQ55" i="1"/>
  <c r="AT55" i="1"/>
  <c r="AV55" i="1"/>
  <c r="AW222" i="1"/>
  <c r="AS222" i="1"/>
  <c r="AU221" i="1"/>
  <c r="AQ221" i="1"/>
  <c r="AW220" i="1"/>
  <c r="AS220" i="1"/>
  <c r="AU219" i="1"/>
  <c r="AQ219" i="1"/>
  <c r="AW218" i="1"/>
  <c r="AS218" i="1"/>
  <c r="AU217" i="1"/>
  <c r="AQ217" i="1"/>
  <c r="AW214" i="1"/>
  <c r="AS214" i="1"/>
  <c r="AU213" i="1"/>
  <c r="AQ213" i="1"/>
  <c r="AW212" i="1"/>
  <c r="AS212" i="1"/>
  <c r="AU211" i="1"/>
  <c r="AQ211" i="1"/>
  <c r="AW210" i="1"/>
  <c r="AS210" i="1"/>
  <c r="AU209" i="1"/>
  <c r="AQ209" i="1"/>
  <c r="AW208" i="1"/>
  <c r="AS208" i="1"/>
  <c r="AU207" i="1"/>
  <c r="AQ207" i="1"/>
  <c r="AU203" i="1"/>
  <c r="AR199" i="1"/>
  <c r="AW198" i="1"/>
  <c r="AR198" i="1"/>
  <c r="AV197" i="1"/>
  <c r="AQ197" i="1"/>
  <c r="AV196" i="1"/>
  <c r="AP196" i="1"/>
  <c r="AU195" i="1"/>
  <c r="AT194" i="1"/>
  <c r="AO193" i="1"/>
  <c r="AS193" i="1"/>
  <c r="AW193" i="1"/>
  <c r="AV186" i="1"/>
  <c r="AQ186" i="1"/>
  <c r="AV185" i="1"/>
  <c r="AP185" i="1"/>
  <c r="AU184" i="1"/>
  <c r="AT183" i="1"/>
  <c r="AO182" i="1"/>
  <c r="AS182" i="1"/>
  <c r="AW182" i="1"/>
  <c r="AQ181" i="1"/>
  <c r="AU181" i="1"/>
  <c r="AR180" i="1"/>
  <c r="AW179" i="1"/>
  <c r="AV178" i="1"/>
  <c r="AQ178" i="1"/>
  <c r="AO174" i="1"/>
  <c r="AS174" i="1"/>
  <c r="AW174" i="1"/>
  <c r="AP174" i="1"/>
  <c r="AT174" i="1"/>
  <c r="AR170" i="1"/>
  <c r="AQ119" i="1"/>
  <c r="AU119" i="1"/>
  <c r="AO119" i="1"/>
  <c r="AT119" i="1"/>
  <c r="AP119" i="1"/>
  <c r="AV119" i="1"/>
  <c r="AR119" i="1"/>
  <c r="AW119" i="1"/>
  <c r="AV221" i="1"/>
  <c r="AV219" i="1"/>
  <c r="AR217" i="1"/>
  <c r="AR213" i="1"/>
  <c r="AR211" i="1"/>
  <c r="AR207" i="1"/>
  <c r="AT199" i="1"/>
  <c r="AQ179" i="1"/>
  <c r="AU179" i="1"/>
  <c r="AQ96" i="1"/>
  <c r="AU96" i="1"/>
  <c r="AO96" i="1"/>
  <c r="AS96" i="1"/>
  <c r="AW96" i="1"/>
  <c r="AP96" i="1"/>
  <c r="AR96" i="1"/>
  <c r="AT96" i="1"/>
  <c r="AT221" i="1"/>
  <c r="AP221" i="1"/>
  <c r="AT219" i="1"/>
  <c r="AP219" i="1"/>
  <c r="AT217" i="1"/>
  <c r="AP217" i="1"/>
  <c r="AT213" i="1"/>
  <c r="AP213" i="1"/>
  <c r="AT211" i="1"/>
  <c r="AP211" i="1"/>
  <c r="AT209" i="1"/>
  <c r="AP209" i="1"/>
  <c r="AT207" i="1"/>
  <c r="AP207" i="1"/>
  <c r="AO203" i="1"/>
  <c r="AS203" i="1"/>
  <c r="AW203" i="1"/>
  <c r="AV199" i="1"/>
  <c r="AV198" i="1"/>
  <c r="AP198" i="1"/>
  <c r="AU197" i="1"/>
  <c r="AT196" i="1"/>
  <c r="AO195" i="1"/>
  <c r="AS195" i="1"/>
  <c r="AW195" i="1"/>
  <c r="AQ194" i="1"/>
  <c r="AU194" i="1"/>
  <c r="AU186" i="1"/>
  <c r="AT185" i="1"/>
  <c r="AO184" i="1"/>
  <c r="AS184" i="1"/>
  <c r="AW184" i="1"/>
  <c r="AQ183" i="1"/>
  <c r="AU183" i="1"/>
  <c r="AV180" i="1"/>
  <c r="AV179" i="1"/>
  <c r="AP179" i="1"/>
  <c r="AU178" i="1"/>
  <c r="AO172" i="1"/>
  <c r="AS172" i="1"/>
  <c r="AW172" i="1"/>
  <c r="AP172" i="1"/>
  <c r="AT172" i="1"/>
  <c r="AQ111" i="1"/>
  <c r="AU111" i="1"/>
  <c r="AO111" i="1"/>
  <c r="AT111" i="1"/>
  <c r="AP111" i="1"/>
  <c r="AV111" i="1"/>
  <c r="AR111" i="1"/>
  <c r="AW111" i="1"/>
  <c r="AV213" i="1"/>
  <c r="AV211" i="1"/>
  <c r="AO199" i="1"/>
  <c r="AS199" i="1"/>
  <c r="AW199" i="1"/>
  <c r="AS198" i="1"/>
  <c r="AO180" i="1"/>
  <c r="AS180" i="1"/>
  <c r="AW180" i="1"/>
  <c r="AS179" i="1"/>
  <c r="AQ127" i="1"/>
  <c r="AU127" i="1"/>
  <c r="AO127" i="1"/>
  <c r="AT127" i="1"/>
  <c r="AP127" i="1"/>
  <c r="AV127" i="1"/>
  <c r="AR127" i="1"/>
  <c r="AW127" i="1"/>
  <c r="AW221" i="1"/>
  <c r="AS221" i="1"/>
  <c r="AW219" i="1"/>
  <c r="AS219" i="1"/>
  <c r="AW217" i="1"/>
  <c r="AS217" i="1"/>
  <c r="AW213" i="1"/>
  <c r="AS213" i="1"/>
  <c r="AW211" i="1"/>
  <c r="AS211" i="1"/>
  <c r="AW209" i="1"/>
  <c r="AS209" i="1"/>
  <c r="AW207" i="1"/>
  <c r="AS207" i="1"/>
  <c r="AU199" i="1"/>
  <c r="AP199" i="1"/>
  <c r="AT198" i="1"/>
  <c r="AO198" i="1"/>
  <c r="AO197" i="1"/>
  <c r="AS197" i="1"/>
  <c r="AW197" i="1"/>
  <c r="AQ196" i="1"/>
  <c r="AU196" i="1"/>
  <c r="AO186" i="1"/>
  <c r="AS186" i="1"/>
  <c r="AW186" i="1"/>
  <c r="AQ185" i="1"/>
  <c r="AU185" i="1"/>
  <c r="AU180" i="1"/>
  <c r="AP180" i="1"/>
  <c r="AT179" i="1"/>
  <c r="AO179" i="1"/>
  <c r="AO178" i="1"/>
  <c r="AS178" i="1"/>
  <c r="AW178" i="1"/>
  <c r="AO170" i="1"/>
  <c r="AS170" i="1"/>
  <c r="AW170" i="1"/>
  <c r="AP170" i="1"/>
  <c r="AT170" i="1"/>
  <c r="AS127" i="1"/>
  <c r="AO120" i="1"/>
  <c r="AS120" i="1"/>
  <c r="AW120" i="1"/>
  <c r="AP120" i="1"/>
  <c r="AU120" i="1"/>
  <c r="AQ120" i="1"/>
  <c r="AV120" i="1"/>
  <c r="AR120" i="1"/>
  <c r="AT112" i="1"/>
  <c r="AV104" i="1"/>
  <c r="AV96" i="1"/>
  <c r="AV88" i="1"/>
  <c r="AT137" i="1"/>
  <c r="AP137" i="1"/>
  <c r="AT133" i="1"/>
  <c r="AP133" i="1"/>
  <c r="AT132" i="1"/>
  <c r="AO131" i="1"/>
  <c r="AS131" i="1"/>
  <c r="AW131" i="1"/>
  <c r="AQ130" i="1"/>
  <c r="AU130" i="1"/>
  <c r="AU124" i="1"/>
  <c r="AT123" i="1"/>
  <c r="AO122" i="1"/>
  <c r="AS122" i="1"/>
  <c r="AW122" i="1"/>
  <c r="AQ121" i="1"/>
  <c r="AU121" i="1"/>
  <c r="AV118" i="1"/>
  <c r="AQ118" i="1"/>
  <c r="AV117" i="1"/>
  <c r="AP117" i="1"/>
  <c r="AU116" i="1"/>
  <c r="AT115" i="1"/>
  <c r="AO114" i="1"/>
  <c r="AS114" i="1"/>
  <c r="AW114" i="1"/>
  <c r="AQ113" i="1"/>
  <c r="AU113" i="1"/>
  <c r="AV110" i="1"/>
  <c r="AQ110" i="1"/>
  <c r="AV109" i="1"/>
  <c r="AP109" i="1"/>
  <c r="AU108" i="1"/>
  <c r="AO99" i="1"/>
  <c r="AS99" i="1"/>
  <c r="AW99" i="1"/>
  <c r="AQ99" i="1"/>
  <c r="AU99" i="1"/>
  <c r="AR97" i="1"/>
  <c r="AO95" i="1"/>
  <c r="AS95" i="1"/>
  <c r="AW95" i="1"/>
  <c r="AQ95" i="1"/>
  <c r="AU95" i="1"/>
  <c r="AO91" i="1"/>
  <c r="AS91" i="1"/>
  <c r="AW91" i="1"/>
  <c r="AQ91" i="1"/>
  <c r="AU91" i="1"/>
  <c r="AR89" i="1"/>
  <c r="AO87" i="1"/>
  <c r="AS87" i="1"/>
  <c r="AW87" i="1"/>
  <c r="AQ87" i="1"/>
  <c r="AU87" i="1"/>
  <c r="AR85" i="1"/>
  <c r="AV83" i="1"/>
  <c r="AV81" i="1"/>
  <c r="AQ71" i="1"/>
  <c r="AU71" i="1"/>
  <c r="AO71" i="1"/>
  <c r="AT71" i="1"/>
  <c r="AP71" i="1"/>
  <c r="AV71" i="1"/>
  <c r="AR71" i="1"/>
  <c r="AW71" i="1"/>
  <c r="AO63" i="1"/>
  <c r="AS63" i="1"/>
  <c r="AW63" i="1"/>
  <c r="AP63" i="1"/>
  <c r="AU63" i="1"/>
  <c r="AQ63" i="1"/>
  <c r="AV63" i="1"/>
  <c r="AR63" i="1"/>
  <c r="AU177" i="1"/>
  <c r="AU173" i="1"/>
  <c r="AU171" i="1"/>
  <c r="AU169" i="1"/>
  <c r="AW137" i="1"/>
  <c r="AS137" i="1"/>
  <c r="AQ132" i="1"/>
  <c r="AU132" i="1"/>
  <c r="AO124" i="1"/>
  <c r="AS124" i="1"/>
  <c r="AW124" i="1"/>
  <c r="AQ123" i="1"/>
  <c r="AU123" i="1"/>
  <c r="AU118" i="1"/>
  <c r="AT117" i="1"/>
  <c r="AO116" i="1"/>
  <c r="AS116" i="1"/>
  <c r="AW116" i="1"/>
  <c r="AQ115" i="1"/>
  <c r="AU115" i="1"/>
  <c r="AU110" i="1"/>
  <c r="AT109" i="1"/>
  <c r="AO108" i="1"/>
  <c r="AS108" i="1"/>
  <c r="AW108" i="1"/>
  <c r="AQ102" i="1"/>
  <c r="AU102" i="1"/>
  <c r="AO102" i="1"/>
  <c r="AS102" i="1"/>
  <c r="AW102" i="1"/>
  <c r="AQ98" i="1"/>
  <c r="AU98" i="1"/>
  <c r="AO98" i="1"/>
  <c r="AS98" i="1"/>
  <c r="AW98" i="1"/>
  <c r="AQ90" i="1"/>
  <c r="AU90" i="1"/>
  <c r="AO90" i="1"/>
  <c r="AS90" i="1"/>
  <c r="AW90" i="1"/>
  <c r="AQ86" i="1"/>
  <c r="AU86" i="1"/>
  <c r="AO86" i="1"/>
  <c r="AS86" i="1"/>
  <c r="AW86" i="1"/>
  <c r="AO118" i="1"/>
  <c r="AS118" i="1"/>
  <c r="AW118" i="1"/>
  <c r="AQ117" i="1"/>
  <c r="AU117" i="1"/>
  <c r="AO110" i="1"/>
  <c r="AS110" i="1"/>
  <c r="AW110" i="1"/>
  <c r="AQ109" i="1"/>
  <c r="AU109" i="1"/>
  <c r="AO97" i="1"/>
  <c r="AS97" i="1"/>
  <c r="AW97" i="1"/>
  <c r="AQ97" i="1"/>
  <c r="AU97" i="1"/>
  <c r="AO89" i="1"/>
  <c r="AS89" i="1"/>
  <c r="AW89" i="1"/>
  <c r="AQ89" i="1"/>
  <c r="AU89" i="1"/>
  <c r="AO85" i="1"/>
  <c r="AS85" i="1"/>
  <c r="AW85" i="1"/>
  <c r="AQ85" i="1"/>
  <c r="AU85" i="1"/>
  <c r="AO83" i="1"/>
  <c r="AS83" i="1"/>
  <c r="AW83" i="1"/>
  <c r="AP83" i="1"/>
  <c r="AT83" i="1"/>
  <c r="AQ83" i="1"/>
  <c r="AU83" i="1"/>
  <c r="AO81" i="1"/>
  <c r="AS81" i="1"/>
  <c r="AW81" i="1"/>
  <c r="AP81" i="1"/>
  <c r="AT81" i="1"/>
  <c r="AQ81" i="1"/>
  <c r="AU81" i="1"/>
  <c r="AO79" i="1"/>
  <c r="AS79" i="1"/>
  <c r="AW79" i="1"/>
  <c r="AP79" i="1"/>
  <c r="AT79" i="1"/>
  <c r="AQ79" i="1"/>
  <c r="AU79" i="1"/>
  <c r="AO72" i="1"/>
  <c r="AS72" i="1"/>
  <c r="AW72" i="1"/>
  <c r="AP72" i="1"/>
  <c r="AU72" i="1"/>
  <c r="AQ72" i="1"/>
  <c r="AV72" i="1"/>
  <c r="AR72" i="1"/>
  <c r="AW84" i="1"/>
  <c r="AS84" i="1"/>
  <c r="AO84" i="1"/>
  <c r="AW82" i="1"/>
  <c r="AS82" i="1"/>
  <c r="AO82" i="1"/>
  <c r="AW80" i="1"/>
  <c r="AS80" i="1"/>
  <c r="AO80" i="1"/>
  <c r="AV78" i="1"/>
  <c r="AV77" i="1"/>
  <c r="AU76" i="1"/>
  <c r="AT75" i="1"/>
  <c r="AO74" i="1"/>
  <c r="AS74" i="1"/>
  <c r="AW74" i="1"/>
  <c r="AQ73" i="1"/>
  <c r="AU73" i="1"/>
  <c r="AV70" i="1"/>
  <c r="AV69" i="1"/>
  <c r="AU67" i="1"/>
  <c r="AQ64" i="1"/>
  <c r="AU64" i="1"/>
  <c r="AW62" i="1"/>
  <c r="AQ58" i="1"/>
  <c r="AU58" i="1"/>
  <c r="AR58" i="1"/>
  <c r="AW58" i="1"/>
  <c r="AO51" i="1"/>
  <c r="AS51" i="1"/>
  <c r="AW51" i="1"/>
  <c r="AP51" i="1"/>
  <c r="AU51" i="1"/>
  <c r="AQ51" i="1"/>
  <c r="AV51" i="1"/>
  <c r="AR51" i="1"/>
  <c r="AQ42" i="1"/>
  <c r="AU42" i="1"/>
  <c r="AO42" i="1"/>
  <c r="AT42" i="1"/>
  <c r="AP42" i="1"/>
  <c r="AV42" i="1"/>
  <c r="AR42" i="1"/>
  <c r="AW42" i="1"/>
  <c r="AO36" i="1"/>
  <c r="AS36" i="1"/>
  <c r="AW36" i="1"/>
  <c r="AP36" i="1"/>
  <c r="AU36" i="1"/>
  <c r="AQ36" i="1"/>
  <c r="AV36" i="1"/>
  <c r="AR36" i="1"/>
  <c r="AO76" i="1"/>
  <c r="AS76" i="1"/>
  <c r="AW76" i="1"/>
  <c r="AQ75" i="1"/>
  <c r="AU75" i="1"/>
  <c r="AO67" i="1"/>
  <c r="AS67" i="1"/>
  <c r="AW67" i="1"/>
  <c r="AQ62" i="1"/>
  <c r="AU62" i="1"/>
  <c r="AO62" i="1"/>
  <c r="AT62" i="1"/>
  <c r="AO57" i="1"/>
  <c r="AS57" i="1"/>
  <c r="AW57" i="1"/>
  <c r="AQ57" i="1"/>
  <c r="AV57" i="1"/>
  <c r="AU84" i="1"/>
  <c r="AU82" i="1"/>
  <c r="AU80" i="1"/>
  <c r="AO78" i="1"/>
  <c r="AS78" i="1"/>
  <c r="AW78" i="1"/>
  <c r="AQ77" i="1"/>
  <c r="AU77" i="1"/>
  <c r="AR76" i="1"/>
  <c r="AW75" i="1"/>
  <c r="AR75" i="1"/>
  <c r="AO70" i="1"/>
  <c r="AS70" i="1"/>
  <c r="AW70" i="1"/>
  <c r="AQ69" i="1"/>
  <c r="AU69" i="1"/>
  <c r="AR67" i="1"/>
  <c r="AS62" i="1"/>
  <c r="AO59" i="1"/>
  <c r="AS59" i="1"/>
  <c r="AW59" i="1"/>
  <c r="AR59" i="1"/>
  <c r="AT57" i="1"/>
  <c r="AQ50" i="1"/>
  <c r="AU50" i="1"/>
  <c r="AO50" i="1"/>
  <c r="AT50" i="1"/>
  <c r="AP50" i="1"/>
  <c r="AV50" i="1"/>
  <c r="AR50" i="1"/>
  <c r="AW50" i="1"/>
  <c r="AO43" i="1"/>
  <c r="AS43" i="1"/>
  <c r="AW43" i="1"/>
  <c r="AP43" i="1"/>
  <c r="AU43" i="1"/>
  <c r="AQ43" i="1"/>
  <c r="AV43" i="1"/>
  <c r="AR43" i="1"/>
  <c r="AQ35" i="1"/>
  <c r="AU35" i="1"/>
  <c r="AO35" i="1"/>
  <c r="AT35" i="1"/>
  <c r="AP35" i="1"/>
  <c r="AV35" i="1"/>
  <c r="AR35" i="1"/>
  <c r="AW35" i="1"/>
  <c r="AO61" i="1"/>
  <c r="AS61" i="1"/>
  <c r="AW61" i="1"/>
  <c r="AQ60" i="1"/>
  <c r="AU60" i="1"/>
  <c r="AV56" i="1"/>
  <c r="AT54" i="1"/>
  <c r="AO53" i="1"/>
  <c r="AS53" i="1"/>
  <c r="AW53" i="1"/>
  <c r="AQ52" i="1"/>
  <c r="AU52" i="1"/>
  <c r="AV49" i="1"/>
  <c r="AV48" i="1"/>
  <c r="AU47" i="1"/>
  <c r="AT46" i="1"/>
  <c r="AO45" i="1"/>
  <c r="AS45" i="1"/>
  <c r="AW45" i="1"/>
  <c r="AQ44" i="1"/>
  <c r="AU44" i="1"/>
  <c r="AV41" i="1"/>
  <c r="AV40" i="1"/>
  <c r="AU39" i="1"/>
  <c r="AT68" i="1"/>
  <c r="AO38" i="1"/>
  <c r="AS38" i="1"/>
  <c r="AW38" i="1"/>
  <c r="AQ37" i="1"/>
  <c r="AU37" i="1"/>
  <c r="AV34" i="1"/>
  <c r="AV33" i="1"/>
  <c r="AU32" i="1"/>
  <c r="AQ54" i="1"/>
  <c r="AU54" i="1"/>
  <c r="AO47" i="1"/>
  <c r="AS47" i="1"/>
  <c r="AW47" i="1"/>
  <c r="AQ46" i="1"/>
  <c r="AU46" i="1"/>
  <c r="AO39" i="1"/>
  <c r="AS39" i="1"/>
  <c r="AW39" i="1"/>
  <c r="AQ68" i="1"/>
  <c r="AU68" i="1"/>
  <c r="AO32" i="1"/>
  <c r="AS32" i="1"/>
  <c r="AW32" i="1"/>
  <c r="AQ56" i="1"/>
  <c r="AU56" i="1"/>
  <c r="AW54" i="1"/>
  <c r="AR54" i="1"/>
  <c r="AO49" i="1"/>
  <c r="AS49" i="1"/>
  <c r="AW49" i="1"/>
  <c r="AQ48" i="1"/>
  <c r="AU48" i="1"/>
  <c r="AR47" i="1"/>
  <c r="AW46" i="1"/>
  <c r="AR46" i="1"/>
  <c r="AO41" i="1"/>
  <c r="AS41" i="1"/>
  <c r="AW41" i="1"/>
  <c r="AQ40" i="1"/>
  <c r="AU40" i="1"/>
  <c r="AR39" i="1"/>
  <c r="AW68" i="1"/>
  <c r="AR68" i="1"/>
  <c r="AO34" i="1"/>
  <c r="AS34" i="1"/>
  <c r="AW34" i="1"/>
  <c r="AQ33" i="1"/>
  <c r="AU33" i="1"/>
  <c r="AR32" i="1"/>
  <c r="AU31" i="1"/>
  <c r="AT26" i="1"/>
  <c r="AP26" i="1"/>
  <c r="AV23" i="1"/>
  <c r="AR23" i="1"/>
  <c r="AT22" i="1"/>
  <c r="AT18" i="1"/>
  <c r="AP18" i="1"/>
  <c r="AR27" i="1"/>
  <c r="AP22" i="1"/>
  <c r="AV21" i="1"/>
  <c r="AR21" i="1"/>
  <c r="AU27" i="1"/>
  <c r="AW26" i="1"/>
  <c r="AS26" i="1"/>
  <c r="AU25" i="1"/>
  <c r="AU23" i="1"/>
  <c r="AW22" i="1"/>
  <c r="AS22" i="1"/>
  <c r="AU21" i="1"/>
  <c r="AW18" i="1"/>
  <c r="AS18" i="1"/>
  <c r="AV17" i="1"/>
  <c r="AR17" i="1"/>
  <c r="AT17" i="1"/>
  <c r="AP17" i="1"/>
  <c r="AT15" i="1"/>
  <c r="AP15" i="1"/>
  <c r="AV14" i="1"/>
  <c r="AR14" i="1"/>
  <c r="AT13" i="1"/>
  <c r="AT11" i="1"/>
  <c r="AP11" i="1"/>
  <c r="AU17" i="1"/>
  <c r="AQ17" i="1"/>
  <c r="AP13" i="1"/>
  <c r="AV12" i="1"/>
  <c r="AR12" i="1"/>
  <c r="AW17" i="1"/>
  <c r="AS17" i="1"/>
  <c r="AU16" i="1"/>
  <c r="AW15" i="1"/>
  <c r="AS15" i="1"/>
  <c r="AU14" i="1"/>
  <c r="AW13" i="1"/>
  <c r="AS13" i="1"/>
  <c r="AU12" i="1"/>
  <c r="AW11" i="1"/>
  <c r="AS11" i="1"/>
  <c r="AU9" i="1"/>
  <c r="AQ9" i="1"/>
  <c r="AT9" i="1"/>
  <c r="AP9" i="1"/>
  <c r="AV8" i="1"/>
  <c r="AR8" i="1"/>
  <c r="AP7" i="1"/>
  <c r="AU7" i="1"/>
  <c r="AQ7" i="1"/>
  <c r="AV10" i="1"/>
  <c r="AR10" i="1"/>
  <c r="AT7" i="1"/>
  <c r="AU10" i="1"/>
  <c r="AW9" i="1"/>
  <c r="AS9" i="1"/>
  <c r="AU8" i="1"/>
  <c r="AW7" i="1"/>
  <c r="AS7" i="1"/>
  <c r="AL227" i="1"/>
  <c r="BB241" i="1" l="1"/>
  <c r="AY241" i="1"/>
  <c r="BC241" i="1"/>
  <c r="AZ241" i="1"/>
  <c r="BD241" i="1"/>
  <c r="BA241" i="1"/>
  <c r="AX241" i="1"/>
  <c r="E13" i="11" s="1"/>
  <c r="AX233" i="1"/>
  <c r="E5" i="11" s="1"/>
  <c r="BB235" i="1"/>
  <c r="BC235" i="1"/>
  <c r="AY235" i="1"/>
  <c r="AX235" i="1"/>
  <c r="E7" i="11" s="1"/>
  <c r="AZ235" i="1"/>
  <c r="BD235" i="1"/>
  <c r="BA235" i="1"/>
  <c r="BC238" i="1"/>
  <c r="AZ238" i="1"/>
  <c r="BD238" i="1"/>
  <c r="BA238" i="1"/>
  <c r="AY238" i="1"/>
  <c r="AX238" i="1"/>
  <c r="E10" i="11" s="1"/>
  <c r="BB238" i="1"/>
  <c r="BB239" i="1"/>
  <c r="BC239" i="1"/>
  <c r="AY239" i="1"/>
  <c r="AX239" i="1"/>
  <c r="E11" i="11" s="1"/>
  <c r="AZ239" i="1"/>
  <c r="BD239" i="1"/>
  <c r="BA239" i="1"/>
  <c r="BA240" i="1"/>
  <c r="AY240" i="1"/>
  <c r="AX240" i="1"/>
  <c r="E12" i="11" s="1"/>
  <c r="BB240" i="1"/>
  <c r="BC240" i="1"/>
  <c r="AZ240" i="1"/>
  <c r="BD240" i="1"/>
  <c r="BA236" i="1"/>
  <c r="AY236" i="1"/>
  <c r="AX236" i="1"/>
  <c r="E8" i="11" s="1"/>
  <c r="BB236" i="1"/>
  <c r="BC236" i="1"/>
  <c r="AZ236" i="1"/>
  <c r="BD236" i="1"/>
  <c r="BB233" i="1"/>
  <c r="BD233" i="1"/>
  <c r="AY233" i="1"/>
  <c r="AX237" i="1"/>
  <c r="E9" i="11" s="1"/>
  <c r="AZ237" i="1"/>
  <c r="BD237" i="1"/>
  <c r="BA237" i="1"/>
  <c r="BB237" i="1"/>
  <c r="BC237" i="1"/>
  <c r="AY237" i="1"/>
  <c r="AZ233" i="1"/>
  <c r="BA233" i="1"/>
  <c r="BC234" i="1"/>
  <c r="AZ234" i="1"/>
  <c r="BD234" i="1"/>
  <c r="BA234" i="1"/>
  <c r="AY234" i="1"/>
  <c r="AX234" i="1"/>
  <c r="E6" i="11" s="1"/>
  <c r="BB234" i="1"/>
  <c r="BC233" i="1"/>
  <c r="AE25" i="1"/>
  <c r="E14" i="11" l="1"/>
  <c r="BC242" i="1"/>
  <c r="AX242" i="1"/>
  <c r="BA242" i="1"/>
  <c r="AZ242" i="1"/>
  <c r="AY242" i="1"/>
  <c r="BD242" i="1"/>
  <c r="BB2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Martina Pezer</author>
  </authors>
  <commentList>
    <comment ref="F60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provjereni 18.1.2017.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Ivica Urban</author>
    <author>josip</author>
    <author>Author</author>
    <author>pezer</author>
  </authors>
  <commentList>
    <comment ref="AY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Ne postoji nikakav podatak.</t>
        </r>
      </text>
    </comment>
    <comment ref="AZ3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Postoji, ali ne zadovoljava kriterije.</t>
        </r>
      </text>
    </comment>
    <comment ref="BA3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Postoji, i zadovoljava kriterije.</t>
        </r>
      </text>
    </comment>
    <comment ref="BB3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Ne postoji nikakav podatak.</t>
        </r>
      </text>
    </comment>
    <comment ref="BC3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Postoji, ali ne zadovoljava kriterije.</t>
        </r>
      </text>
    </comment>
    <comment ref="BD3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Postoji, i zadovoljava kriterije.</t>
        </r>
      </text>
    </comment>
    <comment ref="U21" authorId="1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>Analiziramo li osnovne pokazatelje privremene
nesposobnosti za rad preko 42 dana, čija se
naknada isplaćuje na teret HZZO-a, proizlazi da
je za ukupno 167.424 slučajeva;
Isto tako, broj slučajeva privremene nesposobnosti
za rad u 2013. godini je iznosio 141.277, a prosječna
naknada po slučaju iznosi 4.236,38 kn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0" authorId="2" shapeId="0" xr:uid="{00000000-0006-0000-0200-000008000000}">
      <text>
        <r>
          <rPr>
            <sz val="9"/>
            <color indexed="81"/>
            <rFont val="Tahoma"/>
            <family val="2"/>
            <charset val="238"/>
          </rPr>
          <t xml:space="preserve">u visini invalidske mirovine </t>
        </r>
      </text>
    </comment>
    <comment ref="K41" authorId="2" shapeId="0" xr:uid="{00000000-0006-0000-0200-000009000000}">
      <text>
        <r>
          <rPr>
            <sz val="9"/>
            <color indexed="81"/>
            <rFont val="Tahoma"/>
            <family val="2"/>
            <charset val="238"/>
          </rPr>
          <t>50% pripadajućeg iznosa osobne invalidnine za HRVI-a</t>
        </r>
      </text>
    </comment>
    <comment ref="K43" authorId="2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3,45% do 115% BB</t>
        </r>
      </text>
    </comment>
    <comment ref="K58" authorId="2" shapeId="0" xr:uid="{00000000-0006-0000-0200-00000B000000}">
      <text>
        <r>
          <rPr>
            <sz val="9"/>
            <color indexed="81"/>
            <rFont val="Tahoma"/>
            <family val="2"/>
            <charset val="238"/>
          </rPr>
          <t>u visini iznosa isplaćene plaće umanjene za obračunate i obustavljene doprinose za mirovinsko osiguranje, predujam poreza na dohodak i prireza porezu na dohodak sukladno posebnim propisima, a koju je ostvario radeći taj mjesec u polovici punog radnog vremena, a sve prema ovjerenoj ispravi poslodavca o isplaćenoj plaći.</t>
        </r>
      </text>
    </comment>
    <comment ref="Q96" authorId="3" shapeId="0" xr:uid="{00000000-0006-0000-0200-00000C000000}">
      <text>
        <r>
          <rPr>
            <b/>
            <sz val="9"/>
            <color indexed="81"/>
            <rFont val="Tahoma"/>
            <family val="2"/>
            <charset val="238"/>
          </rPr>
          <t>pezer:</t>
        </r>
        <r>
          <rPr>
            <sz val="9"/>
            <color indexed="81"/>
            <rFont val="Tahoma"/>
            <family val="2"/>
            <charset val="238"/>
          </rPr>
          <t xml:space="preserve">
od 2012. bez međunarodnih ugovora</t>
        </r>
      </text>
    </comment>
    <comment ref="C222" authorId="2" shapeId="0" xr:uid="{00000000-0006-0000-0200-00000D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Ovaj iznos jednokratne naknade sadrži i jednokratnu pomoć u naravi, ali ne sadrži iznose jednokratne naknade za kupnju udžbenika i naknadu za pogrebne troškove koji su prebačeni u funkciju Obitelj/djeca, odnosno funkciju Preživjeli uzdržavani članovi.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Ivica Urban</author>
    <author>ivica</author>
    <author>Martina Pezer</author>
  </authors>
  <commentList>
    <comment ref="AH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Ne postoji nikakav podatak.</t>
        </r>
      </text>
    </comment>
    <comment ref="AI3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Postoji, ali ne zadovoljava kriterije.</t>
        </r>
      </text>
    </comment>
    <comment ref="AJ3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Postoji, i zadovoljava kriterije.</t>
        </r>
      </text>
    </comment>
    <comment ref="AK3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Ne postoji nikakav podatak.</t>
        </r>
      </text>
    </comment>
    <comment ref="AL3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Postoji, ali ne zadovoljava kriterije.</t>
        </r>
      </text>
    </comment>
    <comment ref="AM3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Postoji, i zadovoljava kriterije.</t>
        </r>
      </text>
    </comment>
    <comment ref="O15" authorId="1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>ivica:</t>
        </r>
        <r>
          <rPr>
            <sz val="9"/>
            <color indexed="81"/>
            <rFont val="Tahoma"/>
            <family val="2"/>
            <charset val="238"/>
          </rPr>
          <t xml:space="preserve">
uključene još neke naknade, ali ne znamo koje</t>
        </r>
      </text>
    </comment>
    <comment ref="E19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>Gradsko poglavarstvo Grada Zagreba utvrdilo je 25. srpnja 1996. kriterije na osnovi kojih se isplaćuju pomoći djeci zagrebačkih branitelja poginulih ili nestalih u Domovinskom ratu.</t>
        </r>
      </text>
    </comment>
    <comment ref="O19" authorId="2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>Martina Pezer:</t>
        </r>
        <r>
          <rPr>
            <sz val="9"/>
            <color indexed="81"/>
            <rFont val="Tahoma"/>
            <family val="2"/>
            <charset val="238"/>
          </rPr>
          <t xml:space="preserve">
"Podizanje kvalitete života djece branitelja" na 131.
a dio je i na p.96...  POTPORE DJECI POGINULIH I NESTALIH BRANITELJA (ali spojen s nečim drugim)
i na p.106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Ivica Urban</author>
  </authors>
  <commentList>
    <comment ref="AH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Ne postoji nikakav podatak.</t>
        </r>
      </text>
    </comment>
    <comment ref="AI3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Postoji, ali ne zadovoljava kriterije.</t>
        </r>
      </text>
    </comment>
    <comment ref="AJ3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Postoji, i zadovoljava kriterije.</t>
        </r>
      </text>
    </comment>
    <comment ref="AK3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Ne postoji nikakav podatak.</t>
        </r>
      </text>
    </comment>
    <comment ref="AL3" authorId="0" shapeId="0" xr:uid="{00000000-0006-0000-0400-000005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Postoji, ali ne zadovoljava kriterije.</t>
        </r>
      </text>
    </comment>
    <comment ref="AM3" authorId="0" shapeId="0" xr:uid="{00000000-0006-0000-0400-000006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Postoji, i zadovoljava kriterije.</t>
        </r>
      </text>
    </comment>
    <comment ref="E50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 xml:space="preserve">http://www.pitagora-split.eu/Gradske-usluge/Po-abecednom-redu/Usluga/articleType/ArticleView/articleId/51/Subvencija-gradskog-prijevoza-za-graane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Ivica Urban</author>
    <author>Martina Pezer</author>
  </authors>
  <commentList>
    <comment ref="AH3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Ne postoji nikakav podatak.</t>
        </r>
      </text>
    </comment>
    <comment ref="AI3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Postoji, ali ne zadovoljava kriterije.</t>
        </r>
      </text>
    </comment>
    <comment ref="AJ3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Postoji, i zadovoljava kriterije.</t>
        </r>
      </text>
    </comment>
    <comment ref="AK3" authorId="0" shapeId="0" xr:uid="{00000000-0006-0000-0500-000004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Ne postoji nikakav podatak.</t>
        </r>
      </text>
    </comment>
    <comment ref="AL3" authorId="0" shapeId="0" xr:uid="{00000000-0006-0000-0500-000005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Postoji, ali ne zadovoljava kriterije.</t>
        </r>
      </text>
    </comment>
    <comment ref="AM3" authorId="0" shapeId="0" xr:uid="{00000000-0006-0000-0500-000006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Postoji, i zadovoljava kriterije.</t>
        </r>
      </text>
    </comment>
    <comment ref="O21" authorId="1" shapeId="0" xr:uid="{00000000-0006-0000-0500-000007000000}">
      <text>
        <r>
          <rPr>
            <b/>
            <sz val="9"/>
            <color indexed="81"/>
            <rFont val="Tahoma"/>
            <family val="2"/>
            <charset val="238"/>
          </rPr>
          <t>Martina Pezer:</t>
        </r>
        <r>
          <rPr>
            <sz val="9"/>
            <color indexed="81"/>
            <rFont val="Tahoma"/>
            <family val="2"/>
            <charset val="238"/>
          </rPr>
          <t xml:space="preserve">
106*1000</t>
        </r>
      </text>
    </comment>
    <comment ref="P24" authorId="1" shapeId="0" xr:uid="{00000000-0006-0000-0500-000008000000}">
      <text>
        <r>
          <rPr>
            <b/>
            <sz val="9"/>
            <color indexed="81"/>
            <rFont val="Tahoma"/>
            <family val="2"/>
            <charset val="238"/>
          </rPr>
          <t>Martina Pezer:</t>
        </r>
        <r>
          <rPr>
            <sz val="9"/>
            <color indexed="81"/>
            <rFont val="Tahoma"/>
            <family val="2"/>
            <charset val="238"/>
          </rPr>
          <t xml:space="preserve">
vidi i p.48 i 144.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Ivica Urban</author>
  </authors>
  <commentList>
    <comment ref="AH3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Ne postoji nikakav podatak.</t>
        </r>
      </text>
    </comment>
    <comment ref="AI3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Postoji, ali ne zadovoljava kriterije.</t>
        </r>
      </text>
    </comment>
    <comment ref="AJ3" authorId="0" shapeId="0" xr:uid="{00000000-0006-0000-0600-000003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Postoji, i zadovoljava kriterije.</t>
        </r>
      </text>
    </comment>
    <comment ref="AK3" authorId="0" shapeId="0" xr:uid="{00000000-0006-0000-0600-000004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Ne postoji nikakav podatak.</t>
        </r>
      </text>
    </comment>
    <comment ref="AL3" authorId="0" shapeId="0" xr:uid="{00000000-0006-0000-0600-000005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Postoji, ali ne zadovoljava kriterije.</t>
        </r>
      </text>
    </comment>
    <comment ref="AM3" authorId="0" shapeId="0" xr:uid="{00000000-0006-0000-0600-000006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Postoji, i zadovoljava kriterije.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Ivica Urban</author>
  </authors>
  <commentList>
    <comment ref="AH3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Ne postoji nikakav podatak.</t>
        </r>
      </text>
    </comment>
    <comment ref="AI3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Postoji, ali ne zadovoljava kriterije.</t>
        </r>
      </text>
    </comment>
    <comment ref="AJ3" authorId="0" shapeId="0" xr:uid="{00000000-0006-0000-0700-000003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Postoji, i zadovoljava kriterije.</t>
        </r>
      </text>
    </comment>
    <comment ref="AK3" authorId="0" shapeId="0" xr:uid="{00000000-0006-0000-0700-000004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Ne postoji nikakav podatak.</t>
        </r>
      </text>
    </comment>
    <comment ref="AL3" authorId="0" shapeId="0" xr:uid="{00000000-0006-0000-0700-000005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Postoji, ali ne zadovoljava kriterije.</t>
        </r>
      </text>
    </comment>
    <comment ref="AM3" authorId="0" shapeId="0" xr:uid="{00000000-0006-0000-0700-000006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Postoji, i zadovoljava kriterije.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Ivica Urban</author>
  </authors>
  <commentList>
    <comment ref="AH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Ne postoji nikakav podatak.</t>
        </r>
      </text>
    </comment>
    <comment ref="AI3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Postoji, ali ne zadovoljava kriterije.</t>
        </r>
      </text>
    </comment>
    <comment ref="AJ3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Postoji, i zadovoljava kriterije.</t>
        </r>
      </text>
    </comment>
    <comment ref="AK3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Ne postoji nikakav podatak.</t>
        </r>
      </text>
    </comment>
    <comment ref="AL3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Postoji, ali ne zadovoljava kriterije.</t>
        </r>
      </text>
    </comment>
    <comment ref="AM3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Postoji, i zadovoljava kriterije.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Ivica Urban</author>
  </authors>
  <commentList>
    <comment ref="AH3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Ne postoji nikakav podatak.</t>
        </r>
      </text>
    </comment>
    <comment ref="AI3" authorId="0" shapeId="0" xr:uid="{00000000-0006-0000-0900-000002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Postoji, ali ne zadovoljava kriterije.</t>
        </r>
      </text>
    </comment>
    <comment ref="AJ3" authorId="0" shapeId="0" xr:uid="{00000000-0006-0000-0900-000003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broju korisnika za 2015.?
Postoji, i zadovoljava kriterije.</t>
        </r>
      </text>
    </comment>
    <comment ref="AK3" authorId="0" shapeId="0" xr:uid="{00000000-0006-0000-0900-000004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Ne postoji nikakav podatak.</t>
        </r>
      </text>
    </comment>
    <comment ref="AL3" authorId="0" shapeId="0" xr:uid="{00000000-0006-0000-0900-000005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Postoji, ali ne zadovoljava kriterije.</t>
        </r>
      </text>
    </comment>
    <comment ref="AM3" authorId="0" shapeId="0" xr:uid="{00000000-0006-0000-0900-000006000000}">
      <text>
        <r>
          <rPr>
            <b/>
            <sz val="9"/>
            <color indexed="81"/>
            <rFont val="Tahoma"/>
            <family val="2"/>
            <charset val="238"/>
          </rPr>
          <t>Ivica Urban:</t>
        </r>
        <r>
          <rPr>
            <sz val="9"/>
            <color indexed="81"/>
            <rFont val="Tahoma"/>
            <family val="2"/>
            <charset val="238"/>
          </rPr>
          <t xml:space="preserve">
Podatak o ukupnom iznosu za 2015.?
Postoji, i zadovoljava kriterije.</t>
        </r>
      </text>
    </comment>
  </commentList>
</comments>
</file>

<file path=xl/sharedStrings.xml><?xml version="1.0" encoding="utf-8"?>
<sst xmlns="http://schemas.openxmlformats.org/spreadsheetml/2006/main" count="10767" uniqueCount="1741">
  <si>
    <t>PREGLED NAKNADA SOCIJALNE ZAŠTITE U HRVATSKOJ</t>
  </si>
  <si>
    <t>Upute za korištenje baze podataka</t>
  </si>
  <si>
    <r>
      <rPr>
        <sz val="11"/>
        <color rgb="FFC00000"/>
        <rFont val="Calibri"/>
        <family val="2"/>
        <charset val="238"/>
        <scheme val="minor"/>
      </rPr>
      <t>Pregled naknada socijalne zaštite u Hrvatskoj</t>
    </r>
    <r>
      <rPr>
        <sz val="11"/>
        <color theme="1"/>
        <rFont val="Calibri"/>
        <family val="2"/>
        <scheme val="minor"/>
      </rPr>
      <t xml:space="preserve"> je baza socijalnih naknada koje se dodjeljuju pojedincima, obiteljima i kućanstvima u Republici Hrvatskoj.</t>
    </r>
  </si>
  <si>
    <r>
      <rPr>
        <sz val="11"/>
        <color rgb="FFC00000"/>
        <rFont val="Calibri"/>
        <family val="2"/>
        <charset val="238"/>
        <scheme val="minor"/>
      </rPr>
      <t>Pregled naknada</t>
    </r>
    <r>
      <rPr>
        <sz val="11"/>
        <color theme="1"/>
        <rFont val="Calibri"/>
        <family val="2"/>
        <scheme val="minor"/>
      </rPr>
      <t xml:space="preserve"> nastao je u okviru istraživačkog projekta “Primjena mikrosimulacijskih modela u analizi poreza i socijalnih naknada u Hrvatskoj” (Application of Microsimulation Models in the Analysis of Taxes and Social Benefits in Croatia; AMMATSBC), koji provode istraživači Instituta za javne financije, a financira ga Hrvatska zaklada za znanost (UIP-2014-09-4096).</t>
    </r>
  </si>
  <si>
    <r>
      <t xml:space="preserve">Detaljnije informacije o </t>
    </r>
    <r>
      <rPr>
        <sz val="11"/>
        <color rgb="FFC00000"/>
        <rFont val="Calibri"/>
        <family val="2"/>
        <charset val="238"/>
        <scheme val="minor"/>
      </rPr>
      <t>Pregledu naknada</t>
    </r>
    <r>
      <rPr>
        <sz val="11"/>
        <color theme="1"/>
        <rFont val="Calibri"/>
        <family val="2"/>
        <scheme val="minor"/>
      </rPr>
      <t xml:space="preserve"> mogu se pronaći u izvještaju </t>
    </r>
    <r>
      <rPr>
        <sz val="11"/>
        <color theme="9" tint="-0.249977111117893"/>
        <rFont val="Calibri"/>
        <family val="2"/>
        <charset val="238"/>
        <scheme val="minor"/>
      </rPr>
      <t>Urban, I.; Pezer, M.; Bezeredi, S., 2017. Pregled naknada socijalne zaštite u Hrvatskoj: Opis baze podataka, Institut za javne financije</t>
    </r>
    <r>
      <rPr>
        <sz val="11"/>
        <color theme="1"/>
        <rFont val="Calibri"/>
        <family val="2"/>
        <scheme val="minor"/>
      </rPr>
      <t>, koji je, kao i sama baza, dostupan na web stranici projekta AMMATSBC (</t>
    </r>
    <r>
      <rPr>
        <u/>
        <sz val="11"/>
        <color rgb="FF0070C0"/>
        <rFont val="Calibri"/>
        <family val="2"/>
        <charset val="238"/>
        <scheme val="minor"/>
      </rPr>
      <t>http://www.ijf.hr/hr/istrazivanja/hrzz-projekti/1053/ammatsbc/1062/</t>
    </r>
    <r>
      <rPr>
        <sz val="11"/>
        <color theme="1"/>
        <rFont val="Calibri"/>
        <family val="2"/>
        <scheme val="minor"/>
      </rPr>
      <t>).</t>
    </r>
  </si>
  <si>
    <r>
      <rPr>
        <sz val="11"/>
        <color rgb="FFC00000"/>
        <rFont val="Calibri"/>
        <family val="2"/>
        <charset val="238"/>
        <scheme val="minor"/>
      </rPr>
      <t>Pregled naknada</t>
    </r>
    <r>
      <rPr>
        <sz val="11"/>
        <color theme="1"/>
        <rFont val="Calibri"/>
        <family val="2"/>
        <scheme val="minor"/>
      </rPr>
      <t xml:space="preserve"> će se tijekom spomenutog projekta kontinuirano ažurirati pa prilikom korištenja uvijek koristite najnoviju verziju. Trenutna verzija je od:</t>
    </r>
  </si>
  <si>
    <t>25. siječnja 2017.</t>
  </si>
  <si>
    <r>
      <rPr>
        <sz val="11"/>
        <rFont val="Calibri"/>
        <family val="2"/>
        <charset val="238"/>
        <scheme val="minor"/>
      </rPr>
      <t>Korištenje baze podataka možete citirati na sljedeći način:</t>
    </r>
    <r>
      <rPr>
        <sz val="11"/>
        <color theme="7" tint="-0.249977111117893"/>
        <rFont val="Calibri"/>
        <family val="2"/>
        <scheme val="minor"/>
      </rPr>
      <t xml:space="preserve">
</t>
    </r>
    <r>
      <rPr>
        <sz val="11"/>
        <color theme="9" tint="-0.249977111117893"/>
        <rFont val="Calibri"/>
        <family val="2"/>
        <charset val="238"/>
        <scheme val="minor"/>
      </rPr>
      <t>Urban, I.; Pezer, M.; Bezeredi, S., 2017. Pregled naknada socijalne zaštite u Hrvatskoj: baza podataka (25. siječnja, 2017.), Institut za javne financije.</t>
    </r>
  </si>
  <si>
    <r>
      <t xml:space="preserve">U prikupljanje podataka uloženo je dosta vremena i truda, ali moguće su neke nenamjerne pogreške i propusti, zbog kojih se unaprijed ispričavamo. Bit ćemo zahvalni za sve opaske, ispravke i pitanja, koja nam možete poslati na email adresu </t>
    </r>
    <r>
      <rPr>
        <sz val="11"/>
        <color rgb="FF0070C0"/>
        <rFont val="Calibri"/>
        <family val="2"/>
        <charset val="238"/>
        <scheme val="minor"/>
      </rPr>
      <t>martina.pezer@ijf.hr</t>
    </r>
    <r>
      <rPr>
        <sz val="11"/>
        <color theme="1"/>
        <rFont val="Calibri"/>
        <family val="2"/>
        <scheme val="minor"/>
      </rPr>
      <t xml:space="preserve">. </t>
    </r>
  </si>
  <si>
    <t>Nekoliko korisnih napomena za snalaženje u bazi podataka:</t>
  </si>
  <si>
    <r>
      <t xml:space="preserve">(1) </t>
    </r>
    <r>
      <rPr>
        <sz val="11"/>
        <color rgb="FFC00000"/>
        <rFont val="Calibri"/>
        <family val="2"/>
        <charset val="238"/>
        <scheme val="minor"/>
      </rPr>
      <t>Pregled naknada</t>
    </r>
    <r>
      <rPr>
        <sz val="11"/>
        <color theme="1"/>
        <rFont val="Calibri"/>
        <family val="2"/>
        <scheme val="minor"/>
      </rPr>
      <t xml:space="preserve"> sadrži velik broj raznih informacija. Prije pretrage baze preporučuje se pročitati izvještaj </t>
    </r>
    <r>
      <rPr>
        <sz val="11"/>
        <color theme="9" tint="-0.249977111117893"/>
        <rFont val="Calibri"/>
        <family val="2"/>
        <charset val="238"/>
        <scheme val="minor"/>
      </rPr>
      <t>Urban, Pezer i Bezeredi (2017)</t>
    </r>
    <r>
      <rPr>
        <sz val="11"/>
        <color theme="1"/>
        <rFont val="Calibri"/>
        <family val="2"/>
        <scheme val="minor"/>
      </rPr>
      <t>.</t>
    </r>
  </si>
  <si>
    <t xml:space="preserve">(2) Pri citiranju podataka iz PDF dokumenata navedena stranica označava redni broj stranice unutar PDF datoteke, a ne unutar izvornog dokumenta.  </t>
  </si>
  <si>
    <r>
      <t xml:space="preserve">(3) U listu </t>
    </r>
    <r>
      <rPr>
        <sz val="11"/>
        <color theme="7" tint="-0.499984740745262"/>
        <rFont val="Calibri"/>
        <family val="2"/>
        <charset val="238"/>
        <scheme val="minor"/>
      </rPr>
      <t>Pretraga</t>
    </r>
    <r>
      <rPr>
        <sz val="11"/>
        <color theme="1"/>
        <rFont val="Calibri"/>
        <family val="2"/>
        <scheme val="minor"/>
      </rPr>
      <t xml:space="preserve"> možete uz pomoć "pivot" tablice napraviti jednostavne pretrage naknada po vrstama i atributima. </t>
    </r>
  </si>
  <si>
    <t>Popis tablica:</t>
  </si>
  <si>
    <t>Tablica 1. Skraćenice</t>
  </si>
  <si>
    <t>Tablica 2: Izvori administrativnih podataka</t>
  </si>
  <si>
    <t>Tablica 3: Klasifikacija naknada</t>
  </si>
  <si>
    <t>Tablica 4: Korisnici mirovina na temelju posebnih propisa</t>
  </si>
  <si>
    <t>nd</t>
  </si>
  <si>
    <t>podatak nije dostupan (nije pronađen)</t>
  </si>
  <si>
    <t>nnp</t>
  </si>
  <si>
    <t>naknada ne postoji u određenoj godini</t>
  </si>
  <si>
    <t>x</t>
  </si>
  <si>
    <t>nije primjenjivo</t>
  </si>
  <si>
    <t>p.</t>
  </si>
  <si>
    <t>stranica</t>
  </si>
  <si>
    <t>t.</t>
  </si>
  <si>
    <t>tablica</t>
  </si>
  <si>
    <t>§</t>
  </si>
  <si>
    <t>članak (zakona ili drugog propisa)</t>
  </si>
  <si>
    <t>N03</t>
  </si>
  <si>
    <t>prosječni broj korisnika tijekom godine</t>
  </si>
  <si>
    <t>N04</t>
  </si>
  <si>
    <t>broj donesenih rješenja</t>
  </si>
  <si>
    <t>N05</t>
  </si>
  <si>
    <t>postoje podatci o prosječnom iznosu naknade po korisniku</t>
  </si>
  <si>
    <t>N06</t>
  </si>
  <si>
    <t>broj korisnika u lipnju</t>
  </si>
  <si>
    <t>N07</t>
  </si>
  <si>
    <t>broj korisnika u ožujku</t>
  </si>
  <si>
    <t>N08</t>
  </si>
  <si>
    <t>broj korisnika u prosincu</t>
  </si>
  <si>
    <t>N09</t>
  </si>
  <si>
    <t>broj korisnika na dan 31.12.20xy.</t>
  </si>
  <si>
    <t>CIR</t>
  </si>
  <si>
    <t>civilni invalid rata</t>
  </si>
  <si>
    <t>DSR</t>
  </si>
  <si>
    <t>Središnja država</t>
  </si>
  <si>
    <t>FINA</t>
  </si>
  <si>
    <t>Financijska agencija</t>
  </si>
  <si>
    <t>GOS</t>
  </si>
  <si>
    <t>Grad Osijek</t>
  </si>
  <si>
    <t>GRI</t>
  </si>
  <si>
    <t>Grad Rijeka</t>
  </si>
  <si>
    <t>GST</t>
  </si>
  <si>
    <t>Grad Split</t>
  </si>
  <si>
    <t>GZG</t>
  </si>
  <si>
    <t>Grad Zagreb</t>
  </si>
  <si>
    <t>HBDR</t>
  </si>
  <si>
    <t>hrvatski branitelj iz Domovinskog rata</t>
  </si>
  <si>
    <t>HRVI</t>
  </si>
  <si>
    <t>hrvatski ratni vojni invalid iz Domovinskog rata</t>
  </si>
  <si>
    <t>HV</t>
  </si>
  <si>
    <t>Hrvatska vojska</t>
  </si>
  <si>
    <t>HVO</t>
  </si>
  <si>
    <t>Hrvatsko vijeće obrane</t>
  </si>
  <si>
    <t>HZMO</t>
  </si>
  <si>
    <t>Hrvatski zavod za mirovinsko osiguranje</t>
  </si>
  <si>
    <t>HZZ</t>
  </si>
  <si>
    <t>Hrvatski zavod za zapošljavanje</t>
  </si>
  <si>
    <t>HZZO</t>
  </si>
  <si>
    <t>Hrvatski zavod za zdravstveno osiguranje</t>
  </si>
  <si>
    <t>MBRAN</t>
  </si>
  <si>
    <t>Ministarstvo hrvatskih branitelja</t>
  </si>
  <si>
    <t>MDOMSP</t>
  </si>
  <si>
    <t>Ministarstvo za demografiju, obitelj, mlade i socijalnu politiku</t>
  </si>
  <si>
    <t>MOBR</t>
  </si>
  <si>
    <t>Ministarstvo obrane</t>
  </si>
  <si>
    <t>MRMS</t>
  </si>
  <si>
    <t>Ministarstvo rada i mirovinskog sustava</t>
  </si>
  <si>
    <t>MSPM</t>
  </si>
  <si>
    <t>Ministarstvo socijalne politike i mladih</t>
  </si>
  <si>
    <t>MVI</t>
  </si>
  <si>
    <t>mirnodopski vojni invalid</t>
  </si>
  <si>
    <t>MZDR</t>
  </si>
  <si>
    <t>Ministarstvo zdravstva</t>
  </si>
  <si>
    <t>OMO</t>
  </si>
  <si>
    <t>osiguranik mirovinskog osiguranja</t>
  </si>
  <si>
    <t>OZO</t>
  </si>
  <si>
    <t>osiguranik zdravstvenog osiguranja</t>
  </si>
  <si>
    <t>PROZ</t>
  </si>
  <si>
    <t>Povjerenstvo za rješavanje odštetnih zahtjeva</t>
  </si>
  <si>
    <t>RVI</t>
  </si>
  <si>
    <t>ratni vojni invalid</t>
  </si>
  <si>
    <t>ZMN</t>
  </si>
  <si>
    <t>zajamčena minimalna naknada</t>
  </si>
  <si>
    <t>ZOB</t>
  </si>
  <si>
    <t>Osječko-baranjska županija</t>
  </si>
  <si>
    <t>ZOMIO</t>
  </si>
  <si>
    <t>Zakon o mirovinskom i invalidskom osiguranju</t>
  </si>
  <si>
    <t>ZOMO</t>
  </si>
  <si>
    <t>Zakon o mirovinskom osiguranju</t>
  </si>
  <si>
    <t>ZPG</t>
  </si>
  <si>
    <t>Primorsko-goranska županija</t>
  </si>
  <si>
    <t>ZSD</t>
  </si>
  <si>
    <t>Splitsko-dalmatinska županija</t>
  </si>
  <si>
    <t>ZSS</t>
  </si>
  <si>
    <t>Zakon o socijalnoj skrbi</t>
  </si>
  <si>
    <t>Šifra izvora:</t>
  </si>
  <si>
    <t>Izdavač:</t>
  </si>
  <si>
    <t>Naziv dokumenta:</t>
  </si>
  <si>
    <t>Link:</t>
  </si>
  <si>
    <t>Naziv datoteke:</t>
  </si>
  <si>
    <t>S0101</t>
  </si>
  <si>
    <t>MDOMSP (MSPM)</t>
  </si>
  <si>
    <t>Godišnje statističko  izvješće o primijenjenim pravima socijalne skrbi u 2011. godini</t>
  </si>
  <si>
    <t>http://www.mspm.hr/pristup-informacijama/statisticka-izvjesca-1765/statisticka-izvjesca-za-2011-godinu/2331</t>
  </si>
  <si>
    <t>S0101. MSPM - SKRB-G2011.xlsx</t>
  </si>
  <si>
    <t>S0102</t>
  </si>
  <si>
    <t>Godišnje statističko  izvješće o primijenjenim pravima socijalne skrbi u 2012. godini</t>
  </si>
  <si>
    <t>http://www.mspm.hr/pristup-informacijama/statisticka-izvjesca-1765/statisticka-izvjesca-za-2012-godinu/2326</t>
  </si>
  <si>
    <t>S0102. MSPM - SKRB-G2012.xlsx</t>
  </si>
  <si>
    <t>S0103</t>
  </si>
  <si>
    <t>Godišnje statističko  izvješće o primijenjenim pravima socijalne skrbi u 2013. godini</t>
  </si>
  <si>
    <t>http://www.mspm.hr/pristup-informacijama/statisticka-izvjesca-1765/statisticka-izvjesca-za-2103-godinu/2325</t>
  </si>
  <si>
    <t>S0103. MSPM - SKRB-G2013.xlsx</t>
  </si>
  <si>
    <t>S0104</t>
  </si>
  <si>
    <t>Godišnje statističko  izvješće o primijenjenim pravima socijalne skrbi u 2014. godini</t>
  </si>
  <si>
    <t>http://www.mspm.hr/pristup-informacijama/statisticka-izvjesca-1765/statisticka-izvjesca-za-2014-godinu/2292</t>
  </si>
  <si>
    <t>S0104. MSPM - SKRB-G2014.xlsx</t>
  </si>
  <si>
    <t>S0105</t>
  </si>
  <si>
    <t>Godišnje statističko  izvješće o primijenjenim pravima socijalne skrbi u 2015. godini</t>
  </si>
  <si>
    <t>http://www.mspm.hr/pristup-informacijama/statisticka-izvjesca-1765/statisticka-izvjesca-za-2015-godinu/2291</t>
  </si>
  <si>
    <t>S0105. MSPM - SKRB-G2015.xlsx</t>
  </si>
  <si>
    <t>S0121</t>
  </si>
  <si>
    <t>Statistički podaci o rodiljnim i roditeljskim potporama za 2015. godinu, na temelju mjesečnih i godišnjeg izvješća HZZO-a</t>
  </si>
  <si>
    <t>S0121. MSPM - RODI-G2015.xlsx</t>
  </si>
  <si>
    <t>S0151</t>
  </si>
  <si>
    <t>Struktura naknada, izdaci i korisnici programa socijalne zaštite u Republici Hrvatskoj</t>
  </si>
  <si>
    <t>https://bib.irb.hr/datoteka/807966.Izvjetaj_-_Publikacija_1.pdf</t>
  </si>
  <si>
    <t>S0151. MSPM - Sinergija01.pdf</t>
  </si>
  <si>
    <t>S0201</t>
  </si>
  <si>
    <t>Godišnjak Hrvatskog zavoda za  zapošljavanje 2011.</t>
  </si>
  <si>
    <t>http://www.hzz.hr/default.aspx?id=10055</t>
  </si>
  <si>
    <t>S0201. HZZ - GOD-2011.pdf</t>
  </si>
  <si>
    <t>S0202</t>
  </si>
  <si>
    <t>Godišnjak Hrvatskog zavoda za  zapošljavanje 2012.</t>
  </si>
  <si>
    <t>S0202. HZZ - GOD-2012.pdf</t>
  </si>
  <si>
    <t>S0203</t>
  </si>
  <si>
    <t xml:space="preserve">Godišnjak Hrvatskog zavoda za  zapošljavanje 2013. </t>
  </si>
  <si>
    <t>S0203. HZZ - GOD-2013.pdf</t>
  </si>
  <si>
    <t>S0204</t>
  </si>
  <si>
    <t>Godišnjak Hrvatskog zavoda za  zapošljavanje 2014.</t>
  </si>
  <si>
    <t>S0204. HZZ - GOD-2014.pdf</t>
  </si>
  <si>
    <t>S0205</t>
  </si>
  <si>
    <t>Godišnjak Hrvatskog zavoda za  zapošljavanje 2015.</t>
  </si>
  <si>
    <t>S0205. HZZ - GOD-2015.pdf</t>
  </si>
  <si>
    <t>S0231</t>
  </si>
  <si>
    <t>Analitički bilten HZZ-a 2015., broj 3</t>
  </si>
  <si>
    <t>http://www.hzz.hr/default.aspx?id=10053</t>
  </si>
  <si>
    <t>S0231. HZZ - ANB-2015-03.pdf</t>
  </si>
  <si>
    <t>S0301</t>
  </si>
  <si>
    <t>Izvješće o poslovanju Hrvatskog zavoda za zdravstveno osiguranje za 2011. godinu</t>
  </si>
  <si>
    <t>http://www.hzzo.hr/o-zavodu/izvjesca/</t>
  </si>
  <si>
    <t>S0301. HZZO - G2011.pdf</t>
  </si>
  <si>
    <t>S0302</t>
  </si>
  <si>
    <t>Godišnje izvješće HZZO-a za 2012. godinu</t>
  </si>
  <si>
    <t>S0302. HZZO - G2012.pdf</t>
  </si>
  <si>
    <t>S0303</t>
  </si>
  <si>
    <t>Izvješće o poslovanju HZZO-a za 2013. godinu</t>
  </si>
  <si>
    <t>S0303. HZZO - G2013.pdf</t>
  </si>
  <si>
    <t>S0304</t>
  </si>
  <si>
    <t>Izvješće o poslovanju Hrvatskog zavoda za zdravstveno osiguranje za 2014. godinu</t>
  </si>
  <si>
    <t>S0304. HZZO - G2014.pdf</t>
  </si>
  <si>
    <t>S0305</t>
  </si>
  <si>
    <t>Izvješće o poslovanju Hrvatskog zavoda za zdravstveno osiguranje za 2015. godinu</t>
  </si>
  <si>
    <t>S0305. HZZO - G2015.pdf</t>
  </si>
  <si>
    <t>S0401</t>
  </si>
  <si>
    <t>Vlada RH</t>
  </si>
  <si>
    <t xml:space="preserve">Izvješće o provedbi Zakona o pravima hrvatskih branitelja iz Domovinskog rata i članova njihovih obitelji za 2011. godinu </t>
  </si>
  <si>
    <t>https://vlada.gov.hr/sjednice/27-sjednica-vlade-republike-hrvatske/1045</t>
  </si>
  <si>
    <t>S0401. VRH - IPHBDR-2011.pdf</t>
  </si>
  <si>
    <t>S0402</t>
  </si>
  <si>
    <t>Izvješće o provedbi Zakona o pravima hrvatskih branitelja iz Domovinskog rata i članova njihovih obitelji za 2012. godinu</t>
  </si>
  <si>
    <t>https://vlada.gov.hr/sjednice/111-sjednica-vlade-republike-hrvatske/1121</t>
  </si>
  <si>
    <t>S0402. VRH - IPHBDR-2012.pdf</t>
  </si>
  <si>
    <t>S0403</t>
  </si>
  <si>
    <t xml:space="preserve">Izvješće o provedbi Zakona o pravima hrvatskih branitelja iz Domovinskog rata i članova njihovih obitelji u 2013. godini  </t>
  </si>
  <si>
    <t>https://vlada.gov.hr/sjednice/178-sjednica-vlade-republike-hrvatske/14722</t>
  </si>
  <si>
    <t>S0403. VRH - IPHBDR-2013.pdf</t>
  </si>
  <si>
    <t>S0404</t>
  </si>
  <si>
    <t>Izvješće o rezultatima ostvarenja aktivnosti i projekata Ministarstva branitelja za 2014. godinu</t>
  </si>
  <si>
    <t>https://branitelji.gov.hr/dokumenti/10?page=1&amp;tag=-1&amp;tip2=13&amp;Datumod=&amp;Datumdo=&amp;pojam=</t>
  </si>
  <si>
    <t>S0404. MBRAN - IROAPMB-2014.pdf</t>
  </si>
  <si>
    <t>S0405</t>
  </si>
  <si>
    <t>Izvješće o rezultatima ostvarenja aktivnosti i projekata Ministarstva branitelja za 2015. godinu</t>
  </si>
  <si>
    <t>S0405. MBRAN - IROAPMB-2015.pdf</t>
  </si>
  <si>
    <t>S0501</t>
  </si>
  <si>
    <t>Statističke informacije Hrvatskog zavoda za mirovinsko osiguranje, broj 2/2011., srpanj 2011.</t>
  </si>
  <si>
    <t>http://www.mirovinsko.hr/default.aspx?id=723</t>
  </si>
  <si>
    <t>S0501. HZMO - STIN-2011-2.pdf</t>
  </si>
  <si>
    <t>S0502</t>
  </si>
  <si>
    <t>Statističke informacije Hrvatskog zavoda za mirovinsko osiguranje, broj 2/2012., srpanj 2012.</t>
  </si>
  <si>
    <t>S0502. HZMO - STIN-2012-2.pdf</t>
  </si>
  <si>
    <t>S0503</t>
  </si>
  <si>
    <t>Statističke informacije Hrvatskog zavoda za mirovinsko osiguranje, broj 2/2013., srpanj 2013.</t>
  </si>
  <si>
    <t>S0503. HZMO - STIN-2013-2.pdf</t>
  </si>
  <si>
    <t>S0504</t>
  </si>
  <si>
    <t>Statističke informacije Hrvatskog zavoda za mirovinsko osiguranje, broj 2/2014., srpanj 2014.</t>
  </si>
  <si>
    <t>S0504. HZMO - STIN-2014-2.pdf</t>
  </si>
  <si>
    <t>S0505</t>
  </si>
  <si>
    <t>Statističke informacije Hrvatskog zavoda za mirovinsko osiguranje, broj 1/2015., travanj 2015.</t>
  </si>
  <si>
    <t>S0505. HZMO - STIN-2015-1.pdf</t>
  </si>
  <si>
    <t>S0506</t>
  </si>
  <si>
    <t>Statističke informacije Hrvatskog zavoda za mirovinsko osiguranje, broj 2/2015., srpanj 2015.</t>
  </si>
  <si>
    <t>S0506. HZMO - STIN-2015-2.pdf</t>
  </si>
  <si>
    <t>S0507</t>
  </si>
  <si>
    <t>Statističke informacije Hrvatskog zavoda za mirovinsko osiguranje, broj 4/2015., veljača 2016.</t>
  </si>
  <si>
    <t>S0507. HZMO - STIN-2015-4.pdf</t>
  </si>
  <si>
    <t>S0508</t>
  </si>
  <si>
    <t>Statističke informacije Hrvatskog zavoda za mirovinsko osiguranje, broj 2/2016., srpanj 2016.</t>
  </si>
  <si>
    <t>S0508. HZMO - STIN-2016-2.pdf</t>
  </si>
  <si>
    <t>S0601</t>
  </si>
  <si>
    <t>DZS</t>
  </si>
  <si>
    <t>podatci dobiveni na temelju službenog zahtjeva</t>
  </si>
  <si>
    <t>S0602</t>
  </si>
  <si>
    <t>Socijalna zaštita u Republici Hrvatskoj u 2014. (metodologija ESSPROS)</t>
  </si>
  <si>
    <t>http://www.dzs.hr/Hrv_Eng/publication/2016/10-01-05_01_2016.htm</t>
  </si>
  <si>
    <t>S0602. DZS - ESSPROS-2014.pdf</t>
  </si>
  <si>
    <t>S0603</t>
  </si>
  <si>
    <t>Statistički ljetopis 2015.</t>
  </si>
  <si>
    <t>http://www.dzs.hr/Hrv/Publication/stat_year.htm</t>
  </si>
  <si>
    <t>S0603. DZS - STLJ-2015.pdf</t>
  </si>
  <si>
    <t>S0701</t>
  </si>
  <si>
    <t>Razni izvori</t>
  </si>
  <si>
    <t>S5101</t>
  </si>
  <si>
    <t>Godišnji izvještaj o izvršenju Proračuna Grada Zagreba za 2015.</t>
  </si>
  <si>
    <t>http://www.zagreb.hr/default.aspx?ID=99924</t>
  </si>
  <si>
    <t>S5105. GZG - GIIP-2015.pdf</t>
  </si>
  <si>
    <t>S5201</t>
  </si>
  <si>
    <t>Godišnji izvještaj o izvršenju Proračuna Grada Splita za 2015.</t>
  </si>
  <si>
    <t>http://www.split.hr/lgs.axd?t=16&amp;id=16040</t>
  </si>
  <si>
    <t>S5201. GST - GIIP-2015.pdf</t>
  </si>
  <si>
    <t>S5301</t>
  </si>
  <si>
    <t>Izvještaj o izvršenju Proračuna Grada Rijeke za 2015.</t>
  </si>
  <si>
    <t>http://www.rijeka.hr/IzvjestajOIzvrsenjuProracuna2015</t>
  </si>
  <si>
    <t>S5301. GRI - GIIP-2015.pdf</t>
  </si>
  <si>
    <t>S5401</t>
  </si>
  <si>
    <t>Godišnji izvještaj o izvršenju Proračuna Grada Osijeka za 2015.</t>
  </si>
  <si>
    <t>http://www.osijek.hr/index.php/cro/Gradska-uprava/Vazni-dokumenti/Odluka-o-donosenju-Godisnjeg-izvjestaja-o-izvrsenju-Proracuna-Grada-Osijeka-za-2015.</t>
  </si>
  <si>
    <t>S5401. GOS - GIIP-2015.pdf</t>
  </si>
  <si>
    <t>S5402</t>
  </si>
  <si>
    <t>Godišnje izvješće o radu Grada Osijeka za 2015. godinu</t>
  </si>
  <si>
    <t>http://www.osijek.hr/index.php/cro/Gradska-uprava/Vazni-dokumenti/Godisnje-izvjesce-o-radu-Grada-Osijeka-za-2015.-godinu</t>
  </si>
  <si>
    <t>S5402. GOS - GIR-2015.pdf</t>
  </si>
  <si>
    <t>S8101</t>
  </si>
  <si>
    <t xml:space="preserve">Godišnji izvještaj o izvršenju Proračuna Splitsko-dalmatinske županije za 2015. </t>
  </si>
  <si>
    <t>https://www.dalmacija.hr/Portals/0/docs/15.Godi%C5%A1nji%20izvje%C5%A1taj%20o%20izvr%C5%A1enju%20Prora%C4%8Duna%20Splitsko-dalmatinske%20%C5%BEupanije%20za%202015.pdf</t>
  </si>
  <si>
    <t>S8101. ZSD - GIIP-2015.pdf</t>
  </si>
  <si>
    <t>S8201</t>
  </si>
  <si>
    <t xml:space="preserve">Godišnji izvještaj o izvršenju Proračuna Primorsko-goranske županije za 2015. </t>
  </si>
  <si>
    <t>http://www.sn.pgz.hr/default.asp?Link=odluke&amp;id=33775</t>
  </si>
  <si>
    <t>S8201. ZPG- GIIP-2015.pdf</t>
  </si>
  <si>
    <t>S8301</t>
  </si>
  <si>
    <t xml:space="preserve">Godišnji izvještaj o izvršenju Proračuna Osječko-baranjske  županije za 2015. </t>
  </si>
  <si>
    <t>http://www.obz.hr/hr/index.php?tekst=1675</t>
  </si>
  <si>
    <t>S8301. ZOB - GIIP-2015.pdf</t>
  </si>
  <si>
    <t>(1) Bolest / zdravstvena skrb</t>
  </si>
  <si>
    <t>HL01</t>
  </si>
  <si>
    <t>Naknade za bolovanje</t>
  </si>
  <si>
    <t>HL02</t>
  </si>
  <si>
    <t>Naknade za troškove prijevoza vezane uz bolest i liječenje osigurane osobe</t>
  </si>
  <si>
    <t>HL03</t>
  </si>
  <si>
    <t>Naknade za ostale troškove vezane uz bolest i liječenje osigurane osobe</t>
  </si>
  <si>
    <t>HL04</t>
  </si>
  <si>
    <t>Naknade troškova vezane uz smrt osigurane osobe</t>
  </si>
  <si>
    <t>HL91</t>
  </si>
  <si>
    <t>Ostale naknade u području zdravstva</t>
  </si>
  <si>
    <t>(2) Invaliditet</t>
  </si>
  <si>
    <t>DI01</t>
  </si>
  <si>
    <t>Invalidske mirovine</t>
  </si>
  <si>
    <t>DI02</t>
  </si>
  <si>
    <t>Dodatci uz invalidsku mirovinu</t>
  </si>
  <si>
    <t>DI03</t>
  </si>
  <si>
    <t>Naknade zbog tjelesnog oštećenja uslijed ozljede na radu ili profesionalne bolesti</t>
  </si>
  <si>
    <t>DI04</t>
  </si>
  <si>
    <t>Naknade za profesionalnu rehabilitaciju</t>
  </si>
  <si>
    <t>DI05</t>
  </si>
  <si>
    <t>Osobne invalidnine</t>
  </si>
  <si>
    <t>DI06</t>
  </si>
  <si>
    <t xml:space="preserve">Naknade za pomoć i njegu </t>
  </si>
  <si>
    <t>DI07</t>
  </si>
  <si>
    <t>Naknade za roditelje djece s posebnim potrebama</t>
  </si>
  <si>
    <t>DI08</t>
  </si>
  <si>
    <t>Ortopedski doplatci</t>
  </si>
  <si>
    <t>DI91</t>
  </si>
  <si>
    <t>Ostale naknade u području invaliditeta</t>
  </si>
  <si>
    <t>(3) Starost</t>
  </si>
  <si>
    <t>OA01</t>
  </si>
  <si>
    <t>Starosne mirovine</t>
  </si>
  <si>
    <t>OA02</t>
  </si>
  <si>
    <t>Dodatci uz starosnu mirovinu</t>
  </si>
  <si>
    <t>OA91</t>
  </si>
  <si>
    <t>Ostale naknade u području starosti</t>
  </si>
  <si>
    <t>(4) Preživjeli uzdržavani članovi</t>
  </si>
  <si>
    <t>SU01</t>
  </si>
  <si>
    <t>Obiteljske mirovine</t>
  </si>
  <si>
    <t>SU02</t>
  </si>
  <si>
    <t>Dodatci uz obiteljsku mirovinu</t>
  </si>
  <si>
    <t>SU03</t>
  </si>
  <si>
    <t>Obiteljske invalidnine</t>
  </si>
  <si>
    <t>SU91</t>
  </si>
  <si>
    <t>Ostale naknade za preživjele članove obitelji</t>
  </si>
  <si>
    <t>(5) Obitelj / djeca</t>
  </si>
  <si>
    <t>FA01</t>
  </si>
  <si>
    <t>Naknade za zaposlene i samozaposlene roditelje i posvojitelje</t>
  </si>
  <si>
    <t>FA02</t>
  </si>
  <si>
    <t>Naknade za roditelje i posvojitelje koji nisu zaposleni ili samozaposleni</t>
  </si>
  <si>
    <t>FA03</t>
  </si>
  <si>
    <t>Naknade za novorođenu djecu</t>
  </si>
  <si>
    <t>FA04</t>
  </si>
  <si>
    <t>Periodične naknade za djecu</t>
  </si>
  <si>
    <t>FA05</t>
  </si>
  <si>
    <t>Naknade vezane uz udomiteljsku skrb i uzdržavanje</t>
  </si>
  <si>
    <t>FA23</t>
  </si>
  <si>
    <t>Subvencije programa predškolskog odgoja</t>
  </si>
  <si>
    <t>FA24</t>
  </si>
  <si>
    <t>Subvencije produženog boravka u osnovnoj školi</t>
  </si>
  <si>
    <t>FA31</t>
  </si>
  <si>
    <t>Pomoć obiteljima i djecu u hrani</t>
  </si>
  <si>
    <t>FA32</t>
  </si>
  <si>
    <t>Subvencije prehrane u osnovnoj školi</t>
  </si>
  <si>
    <t>FA33</t>
  </si>
  <si>
    <t>Poklon paketi za djecu</t>
  </si>
  <si>
    <t>FA41</t>
  </si>
  <si>
    <t>Programi ljetovanja/zimovanja za djecu</t>
  </si>
  <si>
    <t>FA91</t>
  </si>
  <si>
    <t>Ostale naknade za obitelj i djecu</t>
  </si>
  <si>
    <t>(6) Nezaposlenost</t>
  </si>
  <si>
    <t>UN01</t>
  </si>
  <si>
    <t>Osnovne naknade za vrijeme nezaposlenosti</t>
  </si>
  <si>
    <t>UN02</t>
  </si>
  <si>
    <t>Naknade za obrazovanje i stručno osposobljavanje nezaposlenih</t>
  </si>
  <si>
    <t>UN03</t>
  </si>
  <si>
    <t>Naknade putnih i selidbenih troškova za nezaposlenu osobu</t>
  </si>
  <si>
    <t>UN91</t>
  </si>
  <si>
    <t>Ostale naknade u području nezaposlenosti</t>
  </si>
  <si>
    <t>(7) Stanovanje</t>
  </si>
  <si>
    <t>HO01</t>
  </si>
  <si>
    <t>Naknade troškova stanovanja, općenite</t>
  </si>
  <si>
    <t>HO02</t>
  </si>
  <si>
    <t>Naknade za podmirenje troškova grijanja</t>
  </si>
  <si>
    <t>HO03</t>
  </si>
  <si>
    <t>Naknade za podmirenje troškova električne energije</t>
  </si>
  <si>
    <t>HO04</t>
  </si>
  <si>
    <t>Naknade za podmirenje troškova najamnine</t>
  </si>
  <si>
    <t>HO91</t>
  </si>
  <si>
    <t>Ostale naknade u području stanovanja</t>
  </si>
  <si>
    <t>(8) Socijalna isključenost</t>
  </si>
  <si>
    <t>SA01</t>
  </si>
  <si>
    <t>Periodične naknade za osnovno uzdržavanje</t>
  </si>
  <si>
    <t>SA02</t>
  </si>
  <si>
    <t>Jednokratne naknade za osnovne životne potrebe</t>
  </si>
  <si>
    <t>SA03</t>
  </si>
  <si>
    <t>Pomoć za podmirenje pogrebnih troškova</t>
  </si>
  <si>
    <t>SA04</t>
  </si>
  <si>
    <t>Poklon paketi socijalno ugroženima</t>
  </si>
  <si>
    <t>SA31</t>
  </si>
  <si>
    <t>Pomoć socijalno ugroženima u hrani</t>
  </si>
  <si>
    <t>SA91</t>
  </si>
  <si>
    <t>Ostale naknade u području socijalne isključenosti</t>
  </si>
  <si>
    <t>(9) Prijevoz</t>
  </si>
  <si>
    <t>TR01</t>
  </si>
  <si>
    <t>Subvencije gradskog prijevoza za građane</t>
  </si>
  <si>
    <t>TR21</t>
  </si>
  <si>
    <t>Usluge besplatnog prijevoza za osobe s invaliditetom</t>
  </si>
  <si>
    <t>TR22</t>
  </si>
  <si>
    <t>Subvencije prijevoza za osobe s invaliditetom</t>
  </si>
  <si>
    <t>TR91</t>
  </si>
  <si>
    <t>Ostale naknade u području prijevoza</t>
  </si>
  <si>
    <t>1.</t>
  </si>
  <si>
    <t>Radnik na poslovima ovlaštenih službenih osoba u tijelima unutarnjih poslova i pravosuđa, kojemu je pravo na mirovinu priznato prema propisima koji su bili na snazi do stupanja na snagu Zakona o pravima iz mirovinskog osiguranja DVO, PS i OSO</t>
  </si>
  <si>
    <t>2.</t>
  </si>
  <si>
    <t>Radnik na poslovima policijskih službenika, ovlaštenih službenih osoba pravosuđa i službene osobe s posebnim dužnostima i ovlastima u sigurnosno obavještajnom sustavu RH koji je pravo na mirovinu ostvario prema Zakonu o pravima DVO, PS i OSO</t>
  </si>
  <si>
    <t>3.</t>
  </si>
  <si>
    <t xml:space="preserve">Radnik na poslovima razminiranja </t>
  </si>
  <si>
    <t>4.</t>
  </si>
  <si>
    <t xml:space="preserve">Pripadnik Hrvatske domovinske vojske od 1941. do 1945. godine </t>
  </si>
  <si>
    <t>5.</t>
  </si>
  <si>
    <t>Bivši politički zatvorenik</t>
  </si>
  <si>
    <t>6.</t>
  </si>
  <si>
    <t>HBDR kojemu je mirovina priznata prema općim propisima, a određena prema ZOPHBDR-u iz 2005. (čl. 14., 21., 30. i 31. stavak 2.)</t>
  </si>
  <si>
    <t>7.</t>
  </si>
  <si>
    <t>Pripadnik bivše Jugoslavenske narodne armije (JNA)</t>
  </si>
  <si>
    <t>8.</t>
  </si>
  <si>
    <t>Pripadnik bivše Jugoslavenske narodne armije (JNA) (čl. 185 ZOMO-a)</t>
  </si>
  <si>
    <t>9.</t>
  </si>
  <si>
    <t>Sudionik Narodnooslobodilačkog rata (NOR)</t>
  </si>
  <si>
    <t>10.</t>
  </si>
  <si>
    <t>Zastupnik u Hrvatskom saboru, član Vlade, sudac Ustavnog suda i glavni državni revizor</t>
  </si>
  <si>
    <t>11.</t>
  </si>
  <si>
    <t>Član Izvršnog vijeća Sabora, Saveznog izvršnog vijeća i administrativno umirovljeni javni službenik</t>
  </si>
  <si>
    <t>12.</t>
  </si>
  <si>
    <t>Bivši službenik u saveznim tijelima bivše SFRJ (čl. 38. ZOMO-a)</t>
  </si>
  <si>
    <t>13.</t>
  </si>
  <si>
    <t>Redoviti član Hrvatske akademije znanosti i umjetnosti (HAZU)</t>
  </si>
  <si>
    <t>14.</t>
  </si>
  <si>
    <t>Radnik u Istarskim ugljenokopima "Tupljak" d.d. Labin</t>
  </si>
  <si>
    <t>15.</t>
  </si>
  <si>
    <t>Radnik profesionalno izložen azbestu</t>
  </si>
  <si>
    <t>16.</t>
  </si>
  <si>
    <t>Član posade broda u međunarodnoj plovidbi i nacionalnoj plovidbi (čl. 129a. st. 2. Pomorskog zakonika)</t>
  </si>
  <si>
    <t>Kliknuti polja u retku ispod za objašnjenja kratica u pojedinim stupcima</t>
  </si>
  <si>
    <t>Šifra naknade</t>
  </si>
  <si>
    <t>Naziv naknade</t>
  </si>
  <si>
    <t>Definicija korisnika</t>
  </si>
  <si>
    <t>Propisi</t>
  </si>
  <si>
    <t>Tijelo1</t>
  </si>
  <si>
    <t>Tijelo2</t>
  </si>
  <si>
    <t>Vrsta</t>
  </si>
  <si>
    <t>Temelj</t>
  </si>
  <si>
    <t>ProvjeraMS</t>
  </si>
  <si>
    <t>Osnovica</t>
  </si>
  <si>
    <t>Funkcija</t>
  </si>
  <si>
    <t>2011F: Korisnici</t>
  </si>
  <si>
    <t>2011S: Korisnici</t>
  </si>
  <si>
    <t>2011F: Iznos</t>
  </si>
  <si>
    <t>2011S: Iznos</t>
  </si>
  <si>
    <t>2012F: Korisnici</t>
  </si>
  <si>
    <t>2012S: Korisnici</t>
  </si>
  <si>
    <t>2012F: Iznos</t>
  </si>
  <si>
    <t>2012S: Iznos</t>
  </si>
  <si>
    <t>2013F: Korisnici</t>
  </si>
  <si>
    <t>2013S: Korisnici</t>
  </si>
  <si>
    <t>2013F: Iznos</t>
  </si>
  <si>
    <t>2013S: Iznos</t>
  </si>
  <si>
    <t>2014F: Korisnici</t>
  </si>
  <si>
    <t>2014S: Korisnici</t>
  </si>
  <si>
    <t>2014F: Iznos</t>
  </si>
  <si>
    <t>2014S: Iznos</t>
  </si>
  <si>
    <t>2015F: Korisnici</t>
  </si>
  <si>
    <t>2015S: Korisnici</t>
  </si>
  <si>
    <t>2015F: Iznos</t>
  </si>
  <si>
    <t>2015S: Iznos</t>
  </si>
  <si>
    <t>2016F: Korisnici</t>
  </si>
  <si>
    <t>2016S: Korisnici</t>
  </si>
  <si>
    <t>2016F: Iznos</t>
  </si>
  <si>
    <t>2016S: Iznos</t>
  </si>
  <si>
    <t>Naknada?</t>
  </si>
  <si>
    <t>DZS?</t>
  </si>
  <si>
    <t>HL</t>
  </si>
  <si>
    <t>DI</t>
  </si>
  <si>
    <t>OA</t>
  </si>
  <si>
    <t>SU</t>
  </si>
  <si>
    <t>FA</t>
  </si>
  <si>
    <t>UN</t>
  </si>
  <si>
    <t>HO</t>
  </si>
  <si>
    <t>SA</t>
  </si>
  <si>
    <t>TR</t>
  </si>
  <si>
    <t>BK1</t>
  </si>
  <si>
    <t>BK2</t>
  </si>
  <si>
    <t>BK3</t>
  </si>
  <si>
    <t>UI1</t>
  </si>
  <si>
    <t>UI2</t>
  </si>
  <si>
    <t>UI3</t>
  </si>
  <si>
    <t>Dostupnost</t>
  </si>
  <si>
    <t>HL01_DSR01</t>
  </si>
  <si>
    <t>Naknada za bolovanje, zbog bolesti i radi liječenja</t>
  </si>
  <si>
    <t>Zaposleni OZO, ako se bolovanje koristi tijekom bolesti i liječenja (općenito)</t>
  </si>
  <si>
    <t>DSR_006: §38-56, §39.1-4, §57-61</t>
  </si>
  <si>
    <t>NN</t>
  </si>
  <si>
    <t>OS</t>
  </si>
  <si>
    <t>ne</t>
  </si>
  <si>
    <t>DD</t>
  </si>
  <si>
    <t>HL_Z01</t>
  </si>
  <si>
    <t>S0305: p.15</t>
  </si>
  <si>
    <t>HL01_DSR02</t>
  </si>
  <si>
    <t>Naknada za bolovanje, radi njege oboljelog člana obitelji</t>
  </si>
  <si>
    <t>Zaposleni OZO, u slučaju njege oboljelog člana obitelji</t>
  </si>
  <si>
    <t>DSR_006: §38-56, §39.5</t>
  </si>
  <si>
    <t>HL01_DSR03</t>
  </si>
  <si>
    <t>Naknada za bolovanje, zbog komplikacija u vezi s trudnoćom i porodom</t>
  </si>
  <si>
    <t>Zaposleni OZO, ako je bolovanje posljedica komplikacija u vezi s trudnoćom i porodom</t>
  </si>
  <si>
    <t>DSR_006: §38-56, §39.6</t>
  </si>
  <si>
    <t>S0301: p.18</t>
  </si>
  <si>
    <t>S0301: p.17</t>
  </si>
  <si>
    <t>S0302: p.52</t>
  </si>
  <si>
    <t>S0302: p.50</t>
  </si>
  <si>
    <t>S0303: p.22</t>
  </si>
  <si>
    <t>S0303: p.19</t>
  </si>
  <si>
    <t>S0304: p.18;20</t>
  </si>
  <si>
    <t>S0304: p.16</t>
  </si>
  <si>
    <t>S0305: p.16</t>
  </si>
  <si>
    <t>HL01_DSR04</t>
  </si>
  <si>
    <t>Naknada za bolovanje, za HBDR-a</t>
  </si>
  <si>
    <t>Zaposleni OZO – HBDR, ako je bolovanje posljedica rane, ozljede ili bolesti neposredno povezane sa sudjelovanjem u Domovinskom ratu</t>
  </si>
  <si>
    <t>DSR_006: §38-56, §39.9</t>
  </si>
  <si>
    <t>S0301: p.10;17</t>
  </si>
  <si>
    <t>S0302: p.45;50</t>
  </si>
  <si>
    <t>S0303: p.9;19</t>
  </si>
  <si>
    <t>S0304: p.9;16</t>
  </si>
  <si>
    <t>S0305: p.9;14</t>
  </si>
  <si>
    <t>HL01_DSR05</t>
  </si>
  <si>
    <t>Naknada za bolovanje, kao posljedica ozljede na radu ili profesionalne bolesti</t>
  </si>
  <si>
    <t>Zaposleni OZO, ako je bolovanje posljedica ozljede na radu ili profesionalne bolesti</t>
  </si>
  <si>
    <t>DSR_006: §38-56, §39.10</t>
  </si>
  <si>
    <t>HL_Z02</t>
  </si>
  <si>
    <t>HL02_DSR01</t>
  </si>
  <si>
    <t>Naknada za troškove prijevoza u vezi s korištenjem prava na zdravstvenu zaštitu iz obveznoga zdravstvenog osiguranja</t>
  </si>
  <si>
    <t>OZO, koji radi korištenja zdravstvene zaštite putuju u drugo mjesto</t>
  </si>
  <si>
    <t>DSR_006: §62-65</t>
  </si>
  <si>
    <t>TN</t>
  </si>
  <si>
    <t>HL_Z03</t>
  </si>
  <si>
    <t>HL02_DSR02</t>
  </si>
  <si>
    <t>Naknada za troškove prijevoza u vezi s hemodijalizom</t>
  </si>
  <si>
    <t>OZO, koji radi korištenja zdravstvene zaštite u vezi s hemodijalizom putuju u drugo mjesto</t>
  </si>
  <si>
    <t xml:space="preserve">DSR_006: §62-65, §62.4 </t>
  </si>
  <si>
    <t>HL02_DSR03</t>
  </si>
  <si>
    <t>Naknada troškova prijevoza u vezi s ozljedom na radu ili profesionalnom bolešću</t>
  </si>
  <si>
    <t>OZO, koji radi korištenja zdravstvene zaštite vezane uz ozljedu na radu ili profesionalnu bolest putuju u drugo mjesto</t>
  </si>
  <si>
    <t>HL03_DSR01</t>
  </si>
  <si>
    <t>Naknada troškova smještaja roditelju uz dijete oboljelo od malignih bolesti</t>
  </si>
  <si>
    <t>OZO, roditelji uz dijete oboljelo od maligne bolesti, ako bolnica nema smještajnih kapaciteta</t>
  </si>
  <si>
    <t>DSR_006: §36.1.4; DSR_203: §36.7</t>
  </si>
  <si>
    <t>HL04_DSR01</t>
  </si>
  <si>
    <t>Naknada za prijevoz posmrtnih ostataka liječene osobe</t>
  </si>
  <si>
    <t>Osoba koja je podmirila troškove prijevoza posmrtnih ostataka osigurane osobe koja je bila upućena na liječenje izvan mjesta prebivališta</t>
  </si>
  <si>
    <t>DSR_006: §62-65, §63</t>
  </si>
  <si>
    <t>HL04_DSR02</t>
  </si>
  <si>
    <t>Naknada za pogrebne troškove u vezi s ozljedom na radu ili profesionalnom bolešću</t>
  </si>
  <si>
    <t>Osoba koja je podmirila troškove prijevoza posmrtnih ostataka osiguranika čija je smrt neposredna posljedica priznate ozljede na radu, odnosno profesionalne bolesti</t>
  </si>
  <si>
    <t>DSR_006: §70</t>
  </si>
  <si>
    <t>HL91_DSR01</t>
  </si>
  <si>
    <t>Subvencija premije dopunskog zdravstvenog osiguranja</t>
  </si>
  <si>
    <t>Razne skupine OZO-a: osobe s težim invaliditetom, darivatelji dijelova ljudskog tijela u svrhu liječenja, davatelji krvi, redoviti učenici i studenti stariji od 18 godina, osobe s niskim dohotkom</t>
  </si>
  <si>
    <t>DSR_034, DSR_213</t>
  </si>
  <si>
    <t>PO</t>
  </si>
  <si>
    <t>Grupiranja u administrativnim podatcima:</t>
  </si>
  <si>
    <t>HL01_DSR01 + HL01_DSR02 + HL01_DSR03</t>
  </si>
  <si>
    <t>S0303: p.21</t>
  </si>
  <si>
    <t>S0304: p.17</t>
  </si>
  <si>
    <t>Naknade vezane uz ozljede na radu ili profesionalne bolesti</t>
  </si>
  <si>
    <t>HL01_DSR05 + HL02_DSR03 + HL04_DSR02</t>
  </si>
  <si>
    <t>Naknada za troškove prijevoza u vezi s korištenjem prava na zdravstvenu zaštitu iz obveznoga zdravstvenog osiguranja; Naknada za troškove prijevoza u vezi s hemodijalizom; Naknada troškova smještaja roditelju uz dijete oboljelo od malignih bolesti; Naknada za prijevoz posmrtnih ostataka liječene osobe</t>
  </si>
  <si>
    <t>HL02_DSR01 + HL02_DSR02 + HL03_DSR01 + HL04_DSR01</t>
  </si>
  <si>
    <t>S0303: p.20</t>
  </si>
  <si>
    <t>S0305: p.15-16</t>
  </si>
  <si>
    <t>DZS ESSPROS:</t>
  </si>
  <si>
    <t>HL_D01</t>
  </si>
  <si>
    <t>Naknada plaće za vrijeme privremene nesposobnosti za rad (9.4.)</t>
  </si>
  <si>
    <t>HL01_DSR01 + HL01_DSR02 + HL01_DSR03 + HL01_DSR04</t>
  </si>
  <si>
    <t>S0603: p.579</t>
  </si>
  <si>
    <t>S0602: t. 9.4.</t>
  </si>
  <si>
    <t>HL_D02</t>
  </si>
  <si>
    <t>Naknada plaće za vrijeme privremene nesposobnosti za rad uzrokovane ozljedom na radu ili profesionalnom bolešću; naknada troškova prijevoza; naknada za pogrebne troškove (9.6.)</t>
  </si>
  <si>
    <t>S0602: t. 9.6.</t>
  </si>
  <si>
    <t>HL_D03</t>
  </si>
  <si>
    <t>DZS. Naknada za putne troškove (Zakon o obveznom zdravstvenom osiguranju §62-65)</t>
  </si>
  <si>
    <t>DI01_DSR01</t>
  </si>
  <si>
    <t>Invalidska mirovina, na temelju općih propisa</t>
  </si>
  <si>
    <t>OMO kod kojega je nastupio djelomični ili potpuni gubitak radne sposobnosti</t>
  </si>
  <si>
    <t>DSR_005: §56-60</t>
  </si>
  <si>
    <t>DD#VM</t>
  </si>
  <si>
    <t>S0501: t. 9; N06</t>
  </si>
  <si>
    <t>S0501: t. 9; N05</t>
  </si>
  <si>
    <t>DI_Z01</t>
  </si>
  <si>
    <t>DI01_DSR02</t>
  </si>
  <si>
    <t>Invalidska mirovina, za pripadnika HV-a</t>
  </si>
  <si>
    <t>Korisnik invalidske mirovine prema posebnim propisima - Pripadnik HV-a</t>
  </si>
  <si>
    <t>DSR_014</t>
  </si>
  <si>
    <t>S0501: t. 9a; N06</t>
  </si>
  <si>
    <t>S0501: t. 9a; N05</t>
  </si>
  <si>
    <t>S0502: t. 9a; N06</t>
  </si>
  <si>
    <t>S0502: t. 9a; N05</t>
  </si>
  <si>
    <t>S0503: t. 9a; N06</t>
  </si>
  <si>
    <t>S0503: t. 9a; N05</t>
  </si>
  <si>
    <t>S0504: t. 9a; N06</t>
  </si>
  <si>
    <t>S0504: t. 9a; N05</t>
  </si>
  <si>
    <t>S0506: t. 9a; N06</t>
  </si>
  <si>
    <t>S0506: t. 9a; N05</t>
  </si>
  <si>
    <t>S0508: t. 9a; N06</t>
  </si>
  <si>
    <t>S0508: t. 9a; N05</t>
  </si>
  <si>
    <t>DI01_DSR03</t>
  </si>
  <si>
    <t>Invalidska mirovina, za HBDR-a</t>
  </si>
  <si>
    <t>Korisnik invalidske mirovine prema posebnim propisima - HBDR</t>
  </si>
  <si>
    <t>DSR_013</t>
  </si>
  <si>
    <t>S0501: t. 9b; N06</t>
  </si>
  <si>
    <t>S0501: t. 9b; N05</t>
  </si>
  <si>
    <t>S0502: t. 9b; N06</t>
  </si>
  <si>
    <t>S0502: t. 9b; N05</t>
  </si>
  <si>
    <t>S0503: t. 9b; N06</t>
  </si>
  <si>
    <t>S0503: t. 9b; N05</t>
  </si>
  <si>
    <t>S0504: t. 9b; N06</t>
  </si>
  <si>
    <t>S0504: t. 9b; N05</t>
  </si>
  <si>
    <t>S0506: t. 9b; N06</t>
  </si>
  <si>
    <t>S0506: t. 9b; N05</t>
  </si>
  <si>
    <t>S0508: t. 9b; N06</t>
  </si>
  <si>
    <t>S0508: t. 9b; N05</t>
  </si>
  <si>
    <t>DI01_DSR04</t>
  </si>
  <si>
    <t>Invalidska mirovina, za pripadnika HVO-a</t>
  </si>
  <si>
    <t>Korisnik invalidske mirovine prema posebnim propisima - Pripadnik HVO-a</t>
  </si>
  <si>
    <t>DSR_011</t>
  </si>
  <si>
    <t>S0501: t. 9c; N06</t>
  </si>
  <si>
    <t>S0501: t. 9c; N05</t>
  </si>
  <si>
    <t>S0502: t. 9c; N06</t>
  </si>
  <si>
    <t>S0502: t. 9c; N05</t>
  </si>
  <si>
    <t>S0503: t. 9c; N06</t>
  </si>
  <si>
    <t>S0503: t. 9c; N05</t>
  </si>
  <si>
    <t>S0504: t. 9c; N06</t>
  </si>
  <si>
    <t>S0504: t. 9c; N05</t>
  </si>
  <si>
    <t>S0506: t. 9c; N06</t>
  </si>
  <si>
    <t>S0506: t. 9c; N05</t>
  </si>
  <si>
    <t>S0508: t. 9c; N06</t>
  </si>
  <si>
    <t>S0508: t. 9c; N05</t>
  </si>
  <si>
    <t>DI01_DSR05</t>
  </si>
  <si>
    <t>Invalidska mirovina, za ostale korisnike na temelju posebnih propisa</t>
  </si>
  <si>
    <t>Različiti korisnici (vidjeti list "Info", t. 4)</t>
  </si>
  <si>
    <t>razna</t>
  </si>
  <si>
    <t>DI02_DSR01</t>
  </si>
  <si>
    <t>Zaštitni dodatak uz invalidsku mirovinu prema ZOMIO-u</t>
  </si>
  <si>
    <t>Korisnik invalidske mirovine čija je mirovina niža od propisanog iznosa, a korisnik ni članovi kućanstva nemaju drugih prihoda dovoljnih za uzdržavanje; Korisnik (korisnica) invalidske mirovine ostvarene na osnovi mirovinskog staža od 35 (30) ili više, a manje od 40 (35) godina, neovisno o prihodu</t>
  </si>
  <si>
    <t>DSR_004: §92</t>
  </si>
  <si>
    <t>D</t>
  </si>
  <si>
    <t>SP</t>
  </si>
  <si>
    <t>S0501: t. 17; N06</t>
  </si>
  <si>
    <t>S0501: t. 17; N05</t>
  </si>
  <si>
    <t>S0502: t. 17; N06</t>
  </si>
  <si>
    <t>S0502: t. 17; N05</t>
  </si>
  <si>
    <t>S0503: t. 17; N06</t>
  </si>
  <si>
    <t>S0503: t. 17; N05</t>
  </si>
  <si>
    <t>S0504: t. 18; N06</t>
  </si>
  <si>
    <t>S0504: t. 18; N05</t>
  </si>
  <si>
    <t>S0506: t. 18; N06</t>
  </si>
  <si>
    <t>S0508: t. 18; N06</t>
  </si>
  <si>
    <t>S0508: t. 18; N05</t>
  </si>
  <si>
    <t>DI03_DSR01</t>
  </si>
  <si>
    <t>Naknada zbog tjelesnog oštećenja uslijed ozljede na radu ili profesionalne bolesti, prema ZOMIO-u</t>
  </si>
  <si>
    <t>Osiguranik, na osnovi najmanje 30% tjelesnog oštećenja prouzročenog povredom na radu ili profesionalnom bolešću</t>
  </si>
  <si>
    <r>
      <t xml:space="preserve">DSR_004: </t>
    </r>
    <r>
      <rPr>
        <sz val="11"/>
        <color theme="1"/>
        <rFont val="Calibri"/>
        <family val="2"/>
        <charset val="238"/>
      </rPr>
      <t>§77-80</t>
    </r>
  </si>
  <si>
    <t>SP#VM</t>
  </si>
  <si>
    <t>S0501: t. 17a; N06</t>
  </si>
  <si>
    <t>S0501: t. 17a; N05</t>
  </si>
  <si>
    <t>S0502: t. 17a; N06</t>
  </si>
  <si>
    <t>S0502: t. 17a; N05</t>
  </si>
  <si>
    <t>S0503: t. 17a; N06</t>
  </si>
  <si>
    <t>S0503: t. 17a; N05</t>
  </si>
  <si>
    <t>S0504: t. 18a; N06</t>
  </si>
  <si>
    <t>S0504: t. 18a; N05</t>
  </si>
  <si>
    <t>S0506: t. 18a; N06</t>
  </si>
  <si>
    <t>S0508: t. 18a; N06</t>
  </si>
  <si>
    <t>S0508: t. 18a; N05</t>
  </si>
  <si>
    <t>DI03_DSR02</t>
  </si>
  <si>
    <t>Naknada zbog tjelesnog oštećenja uslijed ozljede na radu ili profesionalne bolesti, prema ZOMO-u</t>
  </si>
  <si>
    <t>Zaposleni OMO, kod kojega je utvrđeno tjelesno oštećenje od najmanje 30%, a koje je nastalo kao posljedica ozljede na radu ili profesionalne bolesti</t>
  </si>
  <si>
    <t>DSR_005: §61-64, DSR_205</t>
  </si>
  <si>
    <t>S0501: t. 17b; N06</t>
  </si>
  <si>
    <t>S0501: t. 17b; N05</t>
  </si>
  <si>
    <t>S0502: t. 17b; N06</t>
  </si>
  <si>
    <t>S0502: t. 17b; N05</t>
  </si>
  <si>
    <t>S0503: t. 17b; N06</t>
  </si>
  <si>
    <t>S0503: t. 17b; N05</t>
  </si>
  <si>
    <t>S0504: t. 18b; N06</t>
  </si>
  <si>
    <t>S0504: t. 18b; N05</t>
  </si>
  <si>
    <t>S0506: t. 18b; N06</t>
  </si>
  <si>
    <t>S0506: t. 18b; N05</t>
  </si>
  <si>
    <t>S0508: t. 18b; N06</t>
  </si>
  <si>
    <t>S0508: t. 18b; N05</t>
  </si>
  <si>
    <t>DI03_DSR03</t>
  </si>
  <si>
    <t>Novčana naknada radnicima izloženima azbestu</t>
  </si>
  <si>
    <t>Radnik koji je tijekom rada kod poslodavca bio profesionalno izložen azbestu i kojem je utvrđena profesionalna bolest uzrokovana azbestom</t>
  </si>
  <si>
    <t>DSR_028: §7</t>
  </si>
  <si>
    <t>DI04_DSR01</t>
  </si>
  <si>
    <t>Naknada plaće za vrijeme profesionalne rehabilitacije invalida rada</t>
  </si>
  <si>
    <t>Invalid rada koji je stekao pravo na profesionalnu rehabilitaciju</t>
  </si>
  <si>
    <t>DSR_005: §51-52</t>
  </si>
  <si>
    <t>DI04_DSR02</t>
  </si>
  <si>
    <t>Posebni doplatak za profesionalnu rehabilitaciju HRVI-a</t>
  </si>
  <si>
    <t>HRVI koji je stekao pravo na profesionalnu rehabilitaciju</t>
  </si>
  <si>
    <t>DSR_013: §84</t>
  </si>
  <si>
    <t>S0401: p.6; N03</t>
  </si>
  <si>
    <t>S0401: p.6</t>
  </si>
  <si>
    <t>S0402: p.7; N03</t>
  </si>
  <si>
    <t>S0402: p.7</t>
  </si>
  <si>
    <t>S0403: p.7; N03</t>
  </si>
  <si>
    <t>S0403: p.7</t>
  </si>
  <si>
    <t>S0404: p.20; N09</t>
  </si>
  <si>
    <t>S0405: p.31; N09</t>
  </si>
  <si>
    <t>DI05_DSR01</t>
  </si>
  <si>
    <t>Osobna invalidnina - opća</t>
  </si>
  <si>
    <t>Osoba s teškim invaliditetom ili drugim teškim trajnim promjenama u zdravstvenom stanju</t>
  </si>
  <si>
    <t>DSR_017d: §54-56</t>
  </si>
  <si>
    <t>KS</t>
  </si>
  <si>
    <t>D+I</t>
  </si>
  <si>
    <t>S2</t>
  </si>
  <si>
    <t>S0103: t. 1.1.</t>
  </si>
  <si>
    <t xml:space="preserve">S0103: t. 2-5. </t>
  </si>
  <si>
    <t xml:space="preserve">S0104: t. 1-1. </t>
  </si>
  <si>
    <t xml:space="preserve">S0104: t. 2-5. </t>
  </si>
  <si>
    <t xml:space="preserve">S0105: t. 1-1. </t>
  </si>
  <si>
    <t xml:space="preserve">S0105: t. 2-5. </t>
  </si>
  <si>
    <t>DI05_DSR02</t>
  </si>
  <si>
    <t>Osobna invalidnina za HRVI-a</t>
  </si>
  <si>
    <t>HRVI na osnovi oštećenja organizma</t>
  </si>
  <si>
    <t>DSR_013: §66</t>
  </si>
  <si>
    <t>S0401: p.4; N03</t>
  </si>
  <si>
    <t>S0401: p.4</t>
  </si>
  <si>
    <t>S0402: p.5; N03</t>
  </si>
  <si>
    <t>S0402: p.5</t>
  </si>
  <si>
    <t>S0403: p.5; N03</t>
  </si>
  <si>
    <t>S0403: p.5</t>
  </si>
  <si>
    <t>DI05_DSR03</t>
  </si>
  <si>
    <t>Osobna invalidnina za MVI-a</t>
  </si>
  <si>
    <t>MVI, po osnovi oštećenja organizma</t>
  </si>
  <si>
    <t>DSR_020: §14, §16</t>
  </si>
  <si>
    <t>S0401: p.5; N03</t>
  </si>
  <si>
    <t>S0401: p.5</t>
  </si>
  <si>
    <t>S0402: p.6; N03</t>
  </si>
  <si>
    <t>S0402: p.6</t>
  </si>
  <si>
    <t>S0403: p.6; N03</t>
  </si>
  <si>
    <t>S0403: p.6</t>
  </si>
  <si>
    <t>S0405: p.32; N09</t>
  </si>
  <si>
    <t>DI05_DSR04</t>
  </si>
  <si>
    <t>Osobna invalidnina za CIR-a</t>
  </si>
  <si>
    <t>CIR, po osnovi oštećenja organizma</t>
  </si>
  <si>
    <t>DI05_DSR05</t>
  </si>
  <si>
    <t>Osobna invalidnina za RVI-a</t>
  </si>
  <si>
    <t>RVI, po osnovi oštećenja organizma</t>
  </si>
  <si>
    <t>DI06_DSR01</t>
  </si>
  <si>
    <t>Doplatak za pomoć i njegu</t>
  </si>
  <si>
    <t>Osoba koja ne može sama udovoljiti osnovnim životnim potrebama uslijed čega joj je prijeko potrebna pomoć i njega druge osobe</t>
  </si>
  <si>
    <t>DSR_017d: §57-62</t>
  </si>
  <si>
    <t>DI06_DSR02</t>
  </si>
  <si>
    <t>Doplatak za pomoć i njegu ostvaren prema ZOMIO-u</t>
  </si>
  <si>
    <t>Korisnik invalidske ili starosne mirovine kojemu je zbog trajnih promjena u zdravstvenom stanju prijeko potrebna stalna pomoć i njega druge osobe</t>
  </si>
  <si>
    <t>DSR_004: §75-76</t>
  </si>
  <si>
    <t>S0501: t. 17d; N06</t>
  </si>
  <si>
    <t>S0502: t. 17d; N06</t>
  </si>
  <si>
    <t>S0503: t. 17d; N06</t>
  </si>
  <si>
    <t>S0504: t. 18d; N06</t>
  </si>
  <si>
    <t>S0506: t. 18d; N06</t>
  </si>
  <si>
    <t>S0506: t. 18d; N05</t>
  </si>
  <si>
    <t>S0508: t. 18d; N06</t>
  </si>
  <si>
    <t>DI06_DSR03</t>
  </si>
  <si>
    <t>Doplatak za njegu i pomoć druge osobe za HRVI-a</t>
  </si>
  <si>
    <t>HRVI s težim oštećenjem organizma</t>
  </si>
  <si>
    <t>DSR_013: §67-69</t>
  </si>
  <si>
    <t>S0401: p.7; N03</t>
  </si>
  <si>
    <t>S0401: p.7</t>
  </si>
  <si>
    <t>S0402: p.8; N03</t>
  </si>
  <si>
    <t>S0402: p.8</t>
  </si>
  <si>
    <t>S0403: p.8; N03</t>
  </si>
  <si>
    <t>S0403: p.8</t>
  </si>
  <si>
    <t>DI06_DSR04</t>
  </si>
  <si>
    <t>Dodatak za njegu i pomoć druge osobe za MVI-a</t>
  </si>
  <si>
    <t>MVI s težim oštećenjem organizma</t>
  </si>
  <si>
    <t>DSR_020: §17-18</t>
  </si>
  <si>
    <t>DI06_DSR05</t>
  </si>
  <si>
    <t>Dodatak za njegu i pomoć druge osobe za CIR-a</t>
  </si>
  <si>
    <t>CIR s težim oštećenjem organizma</t>
  </si>
  <si>
    <t>DI06_DSR06</t>
  </si>
  <si>
    <t>Dodatak za njegu i pomoć druge osobe za RVI-a</t>
  </si>
  <si>
    <t>RVI s težim oštećenjem organizma</t>
  </si>
  <si>
    <t>DI06_DSR07</t>
  </si>
  <si>
    <t>Doplatak za pripomoć u kući za HBDR-a</t>
  </si>
  <si>
    <t>HBDR, korisnik zajamčene minimalne naknade, koji zbog trajnih promjena u zdravstvenom stanju ne može sam ispunjavati osnovne životne zahtjeve</t>
  </si>
  <si>
    <t>DSR_013: §101</t>
  </si>
  <si>
    <t>S0401: p.15; N03</t>
  </si>
  <si>
    <t>S0401: p.15</t>
  </si>
  <si>
    <t>S0402: p.17; N03</t>
  </si>
  <si>
    <t>S0402: p.17</t>
  </si>
  <si>
    <t>S0403: p.17; N03</t>
  </si>
  <si>
    <t>S0403: p.17</t>
  </si>
  <si>
    <t>DI06_DSR08</t>
  </si>
  <si>
    <t>Dodatak za pripomoć u kući za CIR-a</t>
  </si>
  <si>
    <t>CIR, korisnik zajamčene minimalne naknade, koji zbog trajnih promjena u zdravstvenom stanju ne može sam ispunjavati osnovne životne zahtjeve</t>
  </si>
  <si>
    <t>DSR_020: §47</t>
  </si>
  <si>
    <t>DI06_DSR09</t>
  </si>
  <si>
    <t>Dodatak za pripomoć u kući za RVI-a</t>
  </si>
  <si>
    <t>RVI, korisnik zajamčene minimalne naknade, koji zbog trajnih promjena u zdravstvenom stanju ne može sam ispunjavati osnovne životne zahtjeve</t>
  </si>
  <si>
    <t>DI07_DSR01</t>
  </si>
  <si>
    <t>Naknada za roditelja njegovatelja ili za njegovatelja</t>
  </si>
  <si>
    <t>Roditelj (njegovatelj) djeteta s teškoćama u razvoju; njegovatelj osobe s težim invaliditetom</t>
  </si>
  <si>
    <t>DSR_017d: §63-71</t>
  </si>
  <si>
    <t>DI07_DSR02</t>
  </si>
  <si>
    <t>Naknada tijekom rada s polovicom punog radnog vremena radi pojačane njege djeteta</t>
  </si>
  <si>
    <t>Zaposleni roditelj koji radi s polovicom punog radnog vremena radi pojačane briga i njege djeteta, do navršene 3. godine djetetova života</t>
  </si>
  <si>
    <t>DSR_016: §16, §24.4</t>
  </si>
  <si>
    <t>DI07_DSR03</t>
  </si>
  <si>
    <t>Naknada tijekom rada s polovicom punog radnog vremena radi njege djeteta s težim smetnjama u razvoju</t>
  </si>
  <si>
    <t xml:space="preserve">Zaposleni roditelj djeteta s težim smetnjama u razvoju, koji radi s polovicom punog radnog vremena radi njege djeteta </t>
  </si>
  <si>
    <t>DSR_016: §23.2, §24a.2</t>
  </si>
  <si>
    <t>DI07_DSR04</t>
  </si>
  <si>
    <t>Naknada tijekom dopusta radi njege djeteta s težim smetnjama u razvoju</t>
  </si>
  <si>
    <t>Zaposleni roditelj djeteta s težim smetnjama u razvoju</t>
  </si>
  <si>
    <t>DSR_016: §23.1, §24a.1</t>
  </si>
  <si>
    <t>DI08_DSR01</t>
  </si>
  <si>
    <t>Ortopedski doplatak za HRVI-a</t>
  </si>
  <si>
    <t xml:space="preserve">HRVI s teškim oštećenjem organizma </t>
  </si>
  <si>
    <t>DSR_013: §70-71</t>
  </si>
  <si>
    <t>S0401: p.8; N03</t>
  </si>
  <si>
    <t>S0401: p.8</t>
  </si>
  <si>
    <t>S0402: p.9; N03</t>
  </si>
  <si>
    <t>S0402: p.9</t>
  </si>
  <si>
    <t>S0403: p.9; N03</t>
  </si>
  <si>
    <t>S0403: p.9</t>
  </si>
  <si>
    <t>DI08_DSR02</t>
  </si>
  <si>
    <t>Ortopedski dodatak za MVI-a</t>
  </si>
  <si>
    <t xml:space="preserve">MVI s teškim oštećenjem organizma </t>
  </si>
  <si>
    <t>DSR_020: §19-20</t>
  </si>
  <si>
    <t>DI08_DSR03</t>
  </si>
  <si>
    <t>Ortopedski dodatak za CIR-a</t>
  </si>
  <si>
    <t xml:space="preserve">CIR s teškim oštećenjem organizma </t>
  </si>
  <si>
    <t>DI08_DSR04</t>
  </si>
  <si>
    <t>Ortopedski dodatak za RVI-a</t>
  </si>
  <si>
    <t xml:space="preserve">RVI s teškim oštećenjem organizma </t>
  </si>
  <si>
    <t>DI91_DSR01</t>
  </si>
  <si>
    <t>Naknada do zaposlenja</t>
  </si>
  <si>
    <t>Dijete s teškoćama u razvoju ili osoba s invaliditetom nakon završetka obrazovanja, a najranije s navršenih 15 godina života, ako ne prima naknadu za nezaposlenost iz drugog izvora</t>
  </si>
  <si>
    <t>DSR_017d: §72</t>
  </si>
  <si>
    <t>Invalidske mirovine (izuzev mirovine za HBDR-a te pripadnike HV-a i HVO-a)</t>
  </si>
  <si>
    <t>DI01_DSR01 + DI01_DSR05</t>
  </si>
  <si>
    <t>na</t>
  </si>
  <si>
    <t>S0502: t. 9; N06</t>
  </si>
  <si>
    <t>S0506: t. 9; N05</t>
  </si>
  <si>
    <t>S0503: t. 9; N06</t>
  </si>
  <si>
    <t>S0504: t. 9; N06</t>
  </si>
  <si>
    <t>S0506: t. 9; N06</t>
  </si>
  <si>
    <t>S0508: t. 9; N06</t>
  </si>
  <si>
    <t>DI_Z02</t>
  </si>
  <si>
    <t>Naknada zbog tjelesnog oštećenja uslijed ozljede na radu ili profesionalne bolesti, prema ZOMIO-u i ZOMO-u</t>
  </si>
  <si>
    <t>istodobno primaju DI03_DSR01 i DI03_DSR02</t>
  </si>
  <si>
    <t>S0501: t. 17c; N06</t>
  </si>
  <si>
    <t>S0501: t. 17c; N05</t>
  </si>
  <si>
    <t>S0502: t. 17c; N06</t>
  </si>
  <si>
    <t>S0502: t. 17c; N05</t>
  </si>
  <si>
    <t>S0503: t. 17c; N06</t>
  </si>
  <si>
    <t>S0503: t. 17c; N05</t>
  </si>
  <si>
    <t>S0504: t. 18c; N06</t>
  </si>
  <si>
    <t>S0504: t. 18c; N05</t>
  </si>
  <si>
    <t>S0506: t. 18c; N06</t>
  </si>
  <si>
    <t>S0506: t. 18c; N05</t>
  </si>
  <si>
    <t>S0508: t. 18c; N06</t>
  </si>
  <si>
    <t>S0508: t. 18c; N05</t>
  </si>
  <si>
    <t>DI_D01</t>
  </si>
  <si>
    <t>Invalidska mirovina (9.2.)</t>
  </si>
  <si>
    <t>DI01_DSR01 + DI01_DSR02 + DI01_DSR03 + DI01_DSR04 + DI01_DSR05</t>
  </si>
  <si>
    <t>S0602: t. 8.</t>
  </si>
  <si>
    <t>S0602: t. 9.2.</t>
  </si>
  <si>
    <t>DI_D02</t>
  </si>
  <si>
    <t>Novčana naknada radnicima izloženima azbestu (9.6.)</t>
  </si>
  <si>
    <t>DI03_DSR04</t>
  </si>
  <si>
    <t>DI_D03</t>
  </si>
  <si>
    <t>Naknada zbog tjelesnog oštećenja (9.2.)</t>
  </si>
  <si>
    <t>DI03_DSR01 + DI03_DSR02 + DI03_DSR03</t>
  </si>
  <si>
    <t>DI_D04</t>
  </si>
  <si>
    <t>Naknada plaće zbog profesionalne rehabilitacije (9.2.)</t>
  </si>
  <si>
    <t>DI_D05</t>
  </si>
  <si>
    <t>Posebni doplatak za profesionalnu rehabilitaciju HRVI-ja (Zakon o pravima hrvatskih branitelja iz Domovinskog rata i članova njihovih obitelji §84)</t>
  </si>
  <si>
    <t>DI_D06</t>
  </si>
  <si>
    <t>Osobna invalidnina (9.8.)</t>
  </si>
  <si>
    <t>S0603: p.572</t>
  </si>
  <si>
    <t>S0602: t. 9.8.</t>
  </si>
  <si>
    <t>DI_D07</t>
  </si>
  <si>
    <t>Osobna invalidnina (9.13.)</t>
  </si>
  <si>
    <t>DI05_DSR02 + DI05_DSR03</t>
  </si>
  <si>
    <t>S0602: t. 9.13.</t>
  </si>
  <si>
    <t>DI_D08</t>
  </si>
  <si>
    <t>Osobna invalidnina (9.14.)</t>
  </si>
  <si>
    <t>S0602: t. 9.14.</t>
  </si>
  <si>
    <t>DI_D09</t>
  </si>
  <si>
    <t>Osobna invalidnina (9.15.)</t>
  </si>
  <si>
    <t>S0602: t. 9.15.</t>
  </si>
  <si>
    <t>DI_D10</t>
  </si>
  <si>
    <t>Doplatak za pomoć i njegu (9.8.)</t>
  </si>
  <si>
    <t>DI_D11</t>
  </si>
  <si>
    <t>Doplatak za pomoć i njegu (9.2.)</t>
  </si>
  <si>
    <t>DI_D12</t>
  </si>
  <si>
    <t>Naknada za roditelja njegovatelja (9.8.)</t>
  </si>
  <si>
    <t>DI_D13</t>
  </si>
  <si>
    <t>Dodatak za pomoć i njegu druge osobe (9.14.)</t>
  </si>
  <si>
    <t>DI_D14</t>
  </si>
  <si>
    <t>Dodatak za pomoć i njegu druge osobe (9.15.)</t>
  </si>
  <si>
    <t>DI_D15</t>
  </si>
  <si>
    <t>Doplatak za pripomoć u kući za HRVI (Zakon o pravima hrvatskih branitelja iz Domovinskog rata i članova njihovih obitelji §81)</t>
  </si>
  <si>
    <t>DI_D16</t>
  </si>
  <si>
    <t>Doplatak za pomoć i njegu druge osobe (9.13.)</t>
  </si>
  <si>
    <t>DI06_DSR03 + DI06_DSR04</t>
  </si>
  <si>
    <t>DI_D17</t>
  </si>
  <si>
    <t>Dodatak za pripomoć u kući (9.14.)</t>
  </si>
  <si>
    <t>DI_D18</t>
  </si>
  <si>
    <t>Dodatak za pripomoć u kući (9.15.)</t>
  </si>
  <si>
    <t>DI_D19</t>
  </si>
  <si>
    <t>Ortopedski doplatak (9.13.)</t>
  </si>
  <si>
    <t>DI08_DSR01 + DI08_DSR02</t>
  </si>
  <si>
    <t>DI_D20</t>
  </si>
  <si>
    <t>Ortopedski dodatak (9.14.)</t>
  </si>
  <si>
    <t>DI_D21</t>
  </si>
  <si>
    <t>Ortopedski dodatak (9.15.)</t>
  </si>
  <si>
    <t>DI_D22</t>
  </si>
  <si>
    <t>Naknada do zaposlenja (9.8.)</t>
  </si>
  <si>
    <t>OA01_DSR01</t>
  </si>
  <si>
    <t>Starosna mirovina, na temelju općih propisa</t>
  </si>
  <si>
    <t xml:space="preserve">OMO koji zadovoljava uvjete vezane uz dob odlaska u mirovinu i godine mirovinskog staža </t>
  </si>
  <si>
    <t>DSR_005</t>
  </si>
  <si>
    <t>OA_Z01</t>
  </si>
  <si>
    <t>OA01_DSR02</t>
  </si>
  <si>
    <t>Starosna mirovina, za pripadnika HV-a</t>
  </si>
  <si>
    <t>Korisnik starosne mirovine prema posebnim propisima - Pripadnik HV-a</t>
  </si>
  <si>
    <t>OA01_DSR03</t>
  </si>
  <si>
    <t>Starosna mirovina, za HBDR-a</t>
  </si>
  <si>
    <t>Korisnik starosne mirovine prema posebnim propisima - HBDR</t>
  </si>
  <si>
    <t>OA01_DSR04</t>
  </si>
  <si>
    <t>Starosna mirovina, za ostale korisnike na temelju posebnih propisa</t>
  </si>
  <si>
    <t>OA02_DSR01</t>
  </si>
  <si>
    <t>Zaštitni dodatak uz starosnu mirovinu prema ZOMIO-u</t>
  </si>
  <si>
    <t>Korisnik starosne mirovine čija je mirovina niža od propisanog iznosa, a korisnik ni članovi kućanstva nemaju drugih prihoda dovoljnih za uzdržavanje; Korisnik (korisnica) starosne mirovine ostvarene na osnovi mirovinskog staža od 35 (30) ili više, a manje od 40 (35) godina, neovisno o prihodu.</t>
  </si>
  <si>
    <t>DSR_004: §92-93</t>
  </si>
  <si>
    <t>S0506: t. 18; N05</t>
  </si>
  <si>
    <t>Starosne mirovine (izuzev mirovine za HBDR-a te pripadnike HV-a i HVO-a)</t>
  </si>
  <si>
    <t>OA01_DSR01 + OA01_DSR04</t>
  </si>
  <si>
    <t>OA_D01</t>
  </si>
  <si>
    <t>Starosna mirovina + Prijevremena starosna mirovina (9.2.)</t>
  </si>
  <si>
    <t>OA01_DSR01 + OA01_DSR02 + OA01_DSR03 + OA01_DSR04</t>
  </si>
  <si>
    <t>SU01_DSR01</t>
  </si>
  <si>
    <t>Obiteljska mirovina, na temelju općih propisa</t>
  </si>
  <si>
    <t>Članovi obitelji umrlog OMO-a ili korisnika mirovine</t>
  </si>
  <si>
    <t>DSR_005: §65-75</t>
  </si>
  <si>
    <t>SU_Z01</t>
  </si>
  <si>
    <t>SU01_DSR02</t>
  </si>
  <si>
    <t>Obiteljska mirovina, za pripadnika HV-a</t>
  </si>
  <si>
    <t>Članovi obitelji umrlog korisnika mirovine prema posebnim propisima - Pripadnik HV-a</t>
  </si>
  <si>
    <t>SU01_DSR03</t>
  </si>
  <si>
    <t>Obiteljska mirovina, za HBDR-a</t>
  </si>
  <si>
    <t>Članovi obitelji umrlog korisnika mirovine prema posebnim propisima - HBDR</t>
  </si>
  <si>
    <t>SU01_DSR04</t>
  </si>
  <si>
    <t>Obiteljska mirovina, za pripadnika HVO-a</t>
  </si>
  <si>
    <t>Članovi obitelji umrlog korisnika mirovine prema posebnim propisima - Pripadnik HVO-a</t>
  </si>
  <si>
    <t>SU01_DSR05</t>
  </si>
  <si>
    <t>Obiteljska mirovina, za ostale korisnike na temelju posebnih propisa</t>
  </si>
  <si>
    <t>SU02_DSR01</t>
  </si>
  <si>
    <t>Zaštitni dodatak uz obiteljsku mirovinu prema ZOMIO-u</t>
  </si>
  <si>
    <t>Korisnik obiteljske mirovine čija je mirovina niža od propisanog iznosa, a korisnik ni članovi kućanstva nemaju drugih prihoda dovoljnih za uzdržavanje</t>
  </si>
  <si>
    <t>SU03_DSR01</t>
  </si>
  <si>
    <t>Obiteljska invalidnina za članove obitelji smrtno stradalog HBDR-a</t>
  </si>
  <si>
    <t>Članovi obitelji umrlog HBDR-a</t>
  </si>
  <si>
    <t>DSR_013: §78.2., §78.4.</t>
  </si>
  <si>
    <t>S0401: p.10-12; N03</t>
  </si>
  <si>
    <t>S0401: p.10-12</t>
  </si>
  <si>
    <t>S0402: p.11-14; N03</t>
  </si>
  <si>
    <t>S0403: p.11-14; N03</t>
  </si>
  <si>
    <t>S0403: p.11-14</t>
  </si>
  <si>
    <t>SU03_DSR02</t>
  </si>
  <si>
    <t>Obiteljska invalidnina za članove obitelji preminulog HRVI-a</t>
  </si>
  <si>
    <t>Članovi obitelji umrlog HRVI-a</t>
  </si>
  <si>
    <t>DSR_013: §78.3.</t>
  </si>
  <si>
    <t>SU03_DSR03</t>
  </si>
  <si>
    <t>Obiteljska invalidnina za roditelje smrtno stradalog HBDR-a</t>
  </si>
  <si>
    <t>Roditelji smrtno stradalog HBDR-a, ako nisu u radnom odnosu i nisu korisnici mirovine veće od 50% proračunske osnovice</t>
  </si>
  <si>
    <t>DSR_013: §78.6.</t>
  </si>
  <si>
    <t>SU03_DSR04</t>
  </si>
  <si>
    <t>Povećana obiteljska invalidnina za članove obitelji smrtno stradalog HBDR-a</t>
  </si>
  <si>
    <t>Roditelj čije je jedino dijete smrtno stradalo u obrani suvereniteta Republike Hrvatske; roditelj koji je imao i druge djece a koja su sva smrtno stradala ili umrla do podnošenja zahtjeva za naknadu</t>
  </si>
  <si>
    <t>DSR_013: §80</t>
  </si>
  <si>
    <t>S0401: p.13; N03</t>
  </si>
  <si>
    <t>S0401: p.13</t>
  </si>
  <si>
    <t>S0402: p.15; N03</t>
  </si>
  <si>
    <t>S0402: p.15</t>
  </si>
  <si>
    <t>S0403: p.15; N03</t>
  </si>
  <si>
    <t>S0403: p.15</t>
  </si>
  <si>
    <t>SU03_DSR05</t>
  </si>
  <si>
    <t>Uvećana obiteljska invalidnina za članove obitelji smrtno stradalog HBDR-a</t>
  </si>
  <si>
    <t xml:space="preserve">Roditelj i bračni drug smrtno stradaloga HBDR-a koji nemaju djece, odnosno imaju jedno ili više djece koja su sva nesposobna za privređivanje </t>
  </si>
  <si>
    <t>DSR_013: §81</t>
  </si>
  <si>
    <t>S0401: p.14; N03</t>
  </si>
  <si>
    <t>S0401: p.14</t>
  </si>
  <si>
    <t>SU03_DSR06</t>
  </si>
  <si>
    <t>Naknada obiteljske invalidnine za obitelji zatočenog i nestalog HBDR-a</t>
  </si>
  <si>
    <t>Članovi obitelji zatočenoga ili nestaloga HBDR-a</t>
  </si>
  <si>
    <t>DSR_013: §82.1.</t>
  </si>
  <si>
    <t>S0401: p.16-17; N03</t>
  </si>
  <si>
    <t>S0401: p.16-17</t>
  </si>
  <si>
    <t>S0402: p.19-20; N03</t>
  </si>
  <si>
    <t>S0402: p.19-20</t>
  </si>
  <si>
    <t>S0403: p.18-20; N03</t>
  </si>
  <si>
    <t>S0403: p.18-20</t>
  </si>
  <si>
    <t>SU03_DSR07</t>
  </si>
  <si>
    <t>Naknada u visini obiteljske mirovine za roditelje zatočenog i nestalog HBDR-a</t>
  </si>
  <si>
    <t>Roditelji zatočenoga ili nestaloga HBDR-a</t>
  </si>
  <si>
    <t>DSR_013: §82.2.</t>
  </si>
  <si>
    <t>SU03_DSR08</t>
  </si>
  <si>
    <t>Obiteljska invalidnina za članove obitelji CIR-a</t>
  </si>
  <si>
    <t>Članovi obitelji poginulog, umrlog ili nestalog CIR-a</t>
  </si>
  <si>
    <t>DSR_020: §25-30</t>
  </si>
  <si>
    <t>SU03_DSR09</t>
  </si>
  <si>
    <t>Obiteljska invalidnina za članove obitelji RVI-a</t>
  </si>
  <si>
    <t>Članovi obitelji poginulog, umrlog ili nestalog RVI-a</t>
  </si>
  <si>
    <t>SU03_DSR10</t>
  </si>
  <si>
    <t>Uvećana obiteljska invalidnina za članove obitelji RVI</t>
  </si>
  <si>
    <t>DSR_020: §32</t>
  </si>
  <si>
    <t>SU03_DSR11</t>
  </si>
  <si>
    <t>Posebni dodatak za članove obitelji CIR-a</t>
  </si>
  <si>
    <t>DSR_020: §48c</t>
  </si>
  <si>
    <t>Obiteljske mirovine (izuzev mirovine za HBDR-a te pripadnike HV-a i HVO-a)</t>
  </si>
  <si>
    <t>SU01_DSR01 + SU01_DSR05</t>
  </si>
  <si>
    <t>S0502: t. 9; N05</t>
  </si>
  <si>
    <t>S0503: t. 9; N05</t>
  </si>
  <si>
    <t>S0504: t. 9; N05</t>
  </si>
  <si>
    <t>SU_Z02</t>
  </si>
  <si>
    <t>Obiteljska invalidnina</t>
  </si>
  <si>
    <t>S0404: p.20</t>
  </si>
  <si>
    <t>S0405: p.31-32</t>
  </si>
  <si>
    <t>SU_D01</t>
  </si>
  <si>
    <t>Obiteljska mirovina (9.2.)</t>
  </si>
  <si>
    <t>SU01_DSR01 + SU01_DSR02 + SU01_DSR03 + SU01_DSR04 + SU01_DSR05</t>
  </si>
  <si>
    <t>SU_D02</t>
  </si>
  <si>
    <t>Obiteljska invalidnina (9.14.)</t>
  </si>
  <si>
    <t>SU_D03</t>
  </si>
  <si>
    <t>Obiteljska invalidnina (9.15.)</t>
  </si>
  <si>
    <t>SU_D04</t>
  </si>
  <si>
    <t>Obiteljska invalidnina i novčana naknada u visini obiteljske invalidnine i obiteljske mirovine (9.13.)</t>
  </si>
  <si>
    <t>SU03_DSR01 + SU03_DSR02 + SU03_DSR03 + SU03_DSR04 + SU03_DSR05 + SU03_DSR06 + SU03_DSR07</t>
  </si>
  <si>
    <t>FA01_DSR01</t>
  </si>
  <si>
    <t>Naknada za rodiljni dopust</t>
  </si>
  <si>
    <t>Zaposlena ili samozaposlena trudnica te majka (ili otac) novorođenog djeteta</t>
  </si>
  <si>
    <t>DSR_016: §12, §24</t>
  </si>
  <si>
    <t>S0303: p.9; 19</t>
  </si>
  <si>
    <t>FA01_DSR01a</t>
  </si>
  <si>
    <t>Naknada za rodiljni dopust, obvezni dio dopusta</t>
  </si>
  <si>
    <t>Zaposlena ili samozaposlena trudnica od 28. dana prije dana očekivanog poroda do dana poroda; Zaposlena ili samozaposlena majka do 70. dana od rođenja djeteta</t>
  </si>
  <si>
    <t>DSR_016: §12.1.-4.</t>
  </si>
  <si>
    <t>S0121: t. O1</t>
  </si>
  <si>
    <t>FA01_DSR01b</t>
  </si>
  <si>
    <t>Naknada za rodiljni dopust, dodatni dio dopusta</t>
  </si>
  <si>
    <t>Zaposlena ili samozaposlena majka (ili otac) od 70. dana od rođenja djeteta do navršenih 6 mjeseci života djeteta</t>
  </si>
  <si>
    <t>DSR_016: §12.5.</t>
  </si>
  <si>
    <t>FA01_DSR02</t>
  </si>
  <si>
    <t>Naknada za roditeljski dopust</t>
  </si>
  <si>
    <t>Zaposleni ili samozaposleni roditelj, nakon navršenih 6 mjeseci života djeteta</t>
  </si>
  <si>
    <t>DSR_016: §13-14, §24</t>
  </si>
  <si>
    <t>FA01_DSR03</t>
  </si>
  <si>
    <t>Naknada za rodiljni i roditeljski dopust uz rad s polovicom punoga radnog vremena</t>
  </si>
  <si>
    <t>Zaposlena ili samozaposlena majka (ili otac) koji radi s polovicom punoga radnog vremena tijekom dodatnog rodiljnog dopusta i roditeljskog dopusta</t>
  </si>
  <si>
    <t>DSR_016: §15.</t>
  </si>
  <si>
    <t>FA01_DSR04</t>
  </si>
  <si>
    <t>Naknada za roditelja koji djetetu pruža pojačanu brigu i njegu, a radi s polovicom punoga radnog vremena</t>
  </si>
  <si>
    <t xml:space="preserve">Roditelj koji radi s polovicom punoga radnog vremena kako bi djetetu mogao pružiti pojačanu brigu i njegu </t>
  </si>
  <si>
    <t>DSR_016: §16.</t>
  </si>
  <si>
    <t>FA01_DSR05</t>
  </si>
  <si>
    <t>Naknada za rodiljni i roditeljski dopust za slučaj smrti djeteta</t>
  </si>
  <si>
    <t xml:space="preserve">Zaposlena ili samozaposlena majka koja rodi mrtvo dijete ili ako dijete umre prije proteka rodiljnog ili roditeljskog dopusta, 3 mjeseca od idućeg dana od dana smrti djeteta </t>
  </si>
  <si>
    <t>DSR_016: §17.</t>
  </si>
  <si>
    <t>FA01_DSR06</t>
  </si>
  <si>
    <t>Naknada za dopust zaposlenog roditelja ili samozaposlenog roditelja djeteta s težim smetnjama u razvoju</t>
  </si>
  <si>
    <t>Zaposlena ili samozaposlena majka (ili otac) djeteta s težim smetnjama u razvoju do 8. godine djetetova života ili pravo na rad s polovicom punog radnog vremena i nakon navršene 8. godine života</t>
  </si>
  <si>
    <t>DSR_016: §23.</t>
  </si>
  <si>
    <t>Naknada za vrijeme stanke za dojenje</t>
  </si>
  <si>
    <t>Radnica (u punom radnom vremenu) koja doji dijete (neovisno od toga koristi li otac u isto vrijeme i za isto dijete pravo na dopust) do navršene 1. godine života djeteta</t>
  </si>
  <si>
    <t>DSR_016: §19</t>
  </si>
  <si>
    <t>Naknada za posvojiteljski dopust</t>
  </si>
  <si>
    <t>Zaposleni posvojitelj</t>
  </si>
  <si>
    <t>DSR_016: §35, §36.1., §37</t>
  </si>
  <si>
    <t>FA01_DSR07</t>
  </si>
  <si>
    <t>Naknada za roditeljski dopust posvojitelja</t>
  </si>
  <si>
    <t>DSR_016: §35, §36.3., §37</t>
  </si>
  <si>
    <t>FA01_DSR08</t>
  </si>
  <si>
    <t>Naknada za dopust posvojitelja koji radi s polovicom punoga radnog vremena</t>
  </si>
  <si>
    <t>Posvojitelj koji radi s polovicom punoga radnog vremena</t>
  </si>
  <si>
    <t>FA02_DSR01</t>
  </si>
  <si>
    <t xml:space="preserve">Naknada za rodiljnu poštedu od rada za roditelja koji ostvaruje drugi dohodak, roditelja poljoprivrednika i nezaposlenog roditelja </t>
  </si>
  <si>
    <t>Roditelj koji ostvaruje drugi dohodak, roditelj poljoprivrednik ili nezaposleni roditelj, od dana rođenja djeteta</t>
  </si>
  <si>
    <t>DSR_016: §27-28, §30</t>
  </si>
  <si>
    <t>FA02_DSR02</t>
  </si>
  <si>
    <t xml:space="preserve">Naknada za roditeljsku poštedu od rada za roditelja koji ostvaruje drugi dohodak, roditelja poljoprivrednika i nezaposlenog roditelja </t>
  </si>
  <si>
    <t>Roditelj koji ostvaruje drugi dohodak, roditelj poljoprivrednik ili nezaposleni roditelj</t>
  </si>
  <si>
    <t>DSR_016: §27, §29-30</t>
  </si>
  <si>
    <t>FA02_DSR03</t>
  </si>
  <si>
    <t xml:space="preserve">Naknada za slučaj smrti djeteta za roditelja koji ostvaruje drugi dohodak, roditelja poljoprivrednika i nezaposlenog roditelja </t>
  </si>
  <si>
    <t xml:space="preserve">Majka koja ostvaruje drugi dohodak, poljoprivrednica ili nezaposlena, za slučaj smrti djeteta 3 mjeseca od idućeg dana od dana smrti djeteta </t>
  </si>
  <si>
    <t>DSR_016: §30.2.</t>
  </si>
  <si>
    <t>FA02_DSR04</t>
  </si>
  <si>
    <t>Pomoć za rodiljnu brigu o novorođenom djetetu za roditelja izvan sustava rada</t>
  </si>
  <si>
    <t>Roditelj izvan sustava rada, od dana rođenja djeteta</t>
  </si>
  <si>
    <t>DSR_016: §31-33</t>
  </si>
  <si>
    <t>FA02_DSR05</t>
  </si>
  <si>
    <t>Pomoć za roditeljsku brigu o novorođenom djetetu za roditelja izvan sustava rada</t>
  </si>
  <si>
    <t>Roditelj izvan sustava rada</t>
  </si>
  <si>
    <t>FA02_DSR06</t>
  </si>
  <si>
    <t>Naknada za slučaj smrti djeteta za roditelja izvan sustava rada</t>
  </si>
  <si>
    <t>Majka izvan sustava rada u slučaju smrti djeteta, 3 mjeseca od mjeseca u kojem je nastupila smrt djeteta</t>
  </si>
  <si>
    <t>DSR_016: §33.3.</t>
  </si>
  <si>
    <t>FA02_DSR07</t>
  </si>
  <si>
    <t>Naknada za posvojiteljsku poštedu od rada za posvojitelja koji ostvaruje drugi dohodak, posvojitelja poljoprivrednika i nezaposlenog posvojitelja</t>
  </si>
  <si>
    <t>Posvojitelj koji ostvaruje drugi dohodak, posvojitelj poljoprivrednik i nezaposleni posvojitelja</t>
  </si>
  <si>
    <t>DSR_016: §38-39</t>
  </si>
  <si>
    <t>FA02_DSR08</t>
  </si>
  <si>
    <t>Pomoć za posvojiteljsku brigu o djetetu za posvojitelja izvan sustava rada</t>
  </si>
  <si>
    <t>Posvojitelj izvan sustava rada</t>
  </si>
  <si>
    <t>FA03_DSR01</t>
  </si>
  <si>
    <t>Jednokratna novčana potpora za novorođeno dijete</t>
  </si>
  <si>
    <t>Roditelj novorođenog djeteta</t>
  </si>
  <si>
    <t>DSR_016: §41-43</t>
  </si>
  <si>
    <t>S0301: p.13</t>
  </si>
  <si>
    <t>S0302: p.49</t>
  </si>
  <si>
    <t>S0303: p.15</t>
  </si>
  <si>
    <t>FA04_DSR01</t>
  </si>
  <si>
    <t>Doplatak za djecu</t>
  </si>
  <si>
    <t>Roditelj, posvojitelj, skrbnik, očuh, maćeha, baka, djed i osoba kojoj je dijete povjereno na čuvanje i odgoj</t>
  </si>
  <si>
    <t>DSR_001</t>
  </si>
  <si>
    <t>D; ne</t>
  </si>
  <si>
    <t>S0508: t. 25</t>
  </si>
  <si>
    <t>S0506: t. 25; N05</t>
  </si>
  <si>
    <t>S0507: t. 29a</t>
  </si>
  <si>
    <t>FA04_DSR01a</t>
  </si>
  <si>
    <t>Doplatak za djecu (opći)</t>
  </si>
  <si>
    <t>Korisnik pod FA04_DSR01</t>
  </si>
  <si>
    <t>FA04_DSR01b</t>
  </si>
  <si>
    <t>Doplatak za djecu za djecu s težim ili teškim invaliditetom</t>
  </si>
  <si>
    <t>Korisnik pod FA04_DSR01, za dijete s težim oštećenjem zdravlja</t>
  </si>
  <si>
    <t>DSR_001: §22</t>
  </si>
  <si>
    <t>FA04_DSR01c</t>
  </si>
  <si>
    <t>Doplatak za djecu smrtno stradalog, zatočenog ili nestalog HBDR-a</t>
  </si>
  <si>
    <t>Korisnik pod FA04_DSR01, za dijete smrtno stradaloga, zatočenog ili nestalog HBDR-a</t>
  </si>
  <si>
    <t>DSR_013: §34</t>
  </si>
  <si>
    <t>FA04_DSR01d</t>
  </si>
  <si>
    <t>"Pronatalitetni dodatak" uz doplatak za djecu</t>
  </si>
  <si>
    <t>Korisnik pod FA04_DSR01, za treće i četvrto dijete</t>
  </si>
  <si>
    <t>DSR_001: §18</t>
  </si>
  <si>
    <t>FA05_DSR01</t>
  </si>
  <si>
    <t>Naknada za smještaj djeteta u udomiteljsku obitelj</t>
  </si>
  <si>
    <t>Udomitelj, odnosno osoba koja djetetu ili odrasloj osobi osigurava smještaj i skrb u udomiteljskoj obitelji</t>
  </si>
  <si>
    <t>DSR_018: §38; DSR_202</t>
  </si>
  <si>
    <t>S0105: t. 2-5.</t>
  </si>
  <si>
    <t>FA05_DSR02</t>
  </si>
  <si>
    <t>Naknada za smještaj odrasle osobe u udomiteljsku obitelj</t>
  </si>
  <si>
    <t>FA05_DSR03</t>
  </si>
  <si>
    <t>Udomiteljska naknada (osobna naknada udomitelju)</t>
  </si>
  <si>
    <t>DSR_018: §36-37; DSR_201</t>
  </si>
  <si>
    <t>FA05_DSR04</t>
  </si>
  <si>
    <t>Pomoć za privremeno uzdržavanje djeteta</t>
  </si>
  <si>
    <t>Dijete koje ne stanuje s roditeljem, već s bakom ili djedom, ako roditelj ne ispunjava svoju obvezu uzdržavanja</t>
  </si>
  <si>
    <t>DSR_029: §9</t>
  </si>
  <si>
    <t>SB</t>
  </si>
  <si>
    <t>FA_D01</t>
  </si>
  <si>
    <t>Naknada plaće za vrijeme rodiljnog dopusta (9.4.)</t>
  </si>
  <si>
    <t>FA_D02</t>
  </si>
  <si>
    <t>Naknada plaće za vrijeme roditeljskog dopusta i druge rodiljne i roditeljske potpore (9.11.)</t>
  </si>
  <si>
    <t xml:space="preserve">sve naknade pod FA01_DSR i FA02_DSR, osim FA01_DSR01 </t>
  </si>
  <si>
    <t>S0602: t. 9.11.</t>
  </si>
  <si>
    <t>FA_D03</t>
  </si>
  <si>
    <t>Jednokratna novčana potpora za novorođeno dijete (9.11.)</t>
  </si>
  <si>
    <t>FA_D04</t>
  </si>
  <si>
    <t>Doplatak za djecu (9.11.)</t>
  </si>
  <si>
    <t>FA_D05</t>
  </si>
  <si>
    <t>Privremeno uzdržavanje (9.8.)</t>
  </si>
  <si>
    <t>FA_D06</t>
  </si>
  <si>
    <t>Udomiteljska naknada (9.8.)</t>
  </si>
  <si>
    <t>FA05_DSR01 + FA05_DSR02 + FA05_DSR03</t>
  </si>
  <si>
    <t>UN01_DSR01</t>
  </si>
  <si>
    <t>Novčana naknada za vrijeme nezaposlenosti</t>
  </si>
  <si>
    <t>Nezaposlena osoba, po prestanku radnog odnosa</t>
  </si>
  <si>
    <t>DSR_031: §37-49</t>
  </si>
  <si>
    <t>S0201: t. Prilog 5.</t>
  </si>
  <si>
    <t>S0202: t. Prilog 6.</t>
  </si>
  <si>
    <t>S0203: t. Prilog 6.</t>
  </si>
  <si>
    <t>S0204: t. Prilog 6.</t>
  </si>
  <si>
    <t>S0205: t. Prilog 6.</t>
  </si>
  <si>
    <t>UN01_DSR01a</t>
  </si>
  <si>
    <t>Novčana naknada za vrijeme nezaposlenosti, osnovna, uz mjesečne isplate</t>
  </si>
  <si>
    <t>S0201: p.41; N04</t>
  </si>
  <si>
    <t>S0203: p.40; N04</t>
  </si>
  <si>
    <t>S0204: p.42; N04</t>
  </si>
  <si>
    <t>S0205: p.40; N04</t>
  </si>
  <si>
    <t>UN01_DSR01b</t>
  </si>
  <si>
    <t>Novčana naknada za vrijeme nezaposlenosti u jednokratnom iznosu</t>
  </si>
  <si>
    <t>S0201: p.42; N04</t>
  </si>
  <si>
    <t>UN01_DSR01c</t>
  </si>
  <si>
    <t>Produžena novčana naknada</t>
  </si>
  <si>
    <t>Nezaposlena osoba: 1) kojoj nedostaje do 5 godina do uvjeta godina starosti za stjecanje prava na starosnu mirovinu; 2) u evidenciji Zavoda neprekidno više od 12 mjeseci; 3) ako je u cijelosti iskoristila novčanu naknadu prema Zakonu</t>
  </si>
  <si>
    <t>DSR_032b: §7, DSR_032c: §34</t>
  </si>
  <si>
    <t>UN01_DSR01d</t>
  </si>
  <si>
    <t>Produžena novčana naknada nezaposlenih žena do ispunjenja uvjeta godina starosti za stjecanje prava za starosnu mirovinu</t>
  </si>
  <si>
    <t>Nezaposlena žena koja je ostvarila pravo na naknadu za nezaposlenost, a ispunjava uvjet ostvarenog mirovinskog staža</t>
  </si>
  <si>
    <t>DSR_031, DSR_032a: §15</t>
  </si>
  <si>
    <t>UN02_DSR01</t>
  </si>
  <si>
    <t>Novčana pomoć i naknada troškova tijekom obrazovanja i osposobljavanja</t>
  </si>
  <si>
    <t>Nezaposlena osoba koju je HZZ uputio na obrazovanje i osposobljavanje</t>
  </si>
  <si>
    <t>DSR_031: §54</t>
  </si>
  <si>
    <t>NN, TN</t>
  </si>
  <si>
    <t>SP; TR</t>
  </si>
  <si>
    <t>S0201: p.43; N04</t>
  </si>
  <si>
    <t>UN_Z01</t>
  </si>
  <si>
    <t>UN02_DSR02</t>
  </si>
  <si>
    <t>Novčana pomoć i naknada troškova za vrijeme stručnog osposobljavanja za rad bez zasnivanja radnog odnosa</t>
  </si>
  <si>
    <t>Nezaposlena osoba na stručnom osposobljavanju za rad bez zasnivanja radnog odnosa</t>
  </si>
  <si>
    <t>DSR_031: §54.a; DSR_030: §6-8</t>
  </si>
  <si>
    <t>S0231: tablica 1.6.1</t>
  </si>
  <si>
    <t>UN03_DSR01</t>
  </si>
  <si>
    <t>Jednokratna novčana pomoć za nezaposlenu osobu koja radi zaposlenja mijenja mjesto stanovanja</t>
  </si>
  <si>
    <t>Nezaposlena osoba koja nađe zaposlenje u drugom mjestu</t>
  </si>
  <si>
    <t>DSR_031: §55</t>
  </si>
  <si>
    <t>UN_Z02</t>
  </si>
  <si>
    <t>UN03_DSR02</t>
  </si>
  <si>
    <t>Naknada putnih i selidbenih troškova za nezaposlenu osobu</t>
  </si>
  <si>
    <t>UN91_DSR01</t>
  </si>
  <si>
    <t>Novčana pomoć za “stalnog sezonskog radnika”</t>
  </si>
  <si>
    <t>Osiguranik produženog mirovinskog osiguranja na temelju ugovora o radu na određeno vrijeme za stalne sezonske poslove</t>
  </si>
  <si>
    <t>DSR_031: §55.a, DSR_206</t>
  </si>
  <si>
    <t>Rashodi za vrijeme obrazovanja i stručnog osposobljavanja za rad (novčana pomoć, putni troškovi i dr.)</t>
  </si>
  <si>
    <t>UN02_DSR01 + UN02_DSR02</t>
  </si>
  <si>
    <t>Ostali rashodi (naknada putnih i selidbenih troškova i jednokratna novčana pomoć)</t>
  </si>
  <si>
    <t>UN03_DSR01 + UN03_DSR02</t>
  </si>
  <si>
    <t>UN_D01</t>
  </si>
  <si>
    <t>Novčana naknada za vrijeme nezaposlenosti (9.1.)</t>
  </si>
  <si>
    <t>S0602: t. 9.1.</t>
  </si>
  <si>
    <t>UN_D02</t>
  </si>
  <si>
    <t>Novčana naknada za vrijeme nezaposlenosti u jednokratnom iznosu (9.1.)</t>
  </si>
  <si>
    <t>UN_D03</t>
  </si>
  <si>
    <t>Novčana pomoć i naknada troškova za vrijeme obrazovanja i osposobljavanja (9.1.)</t>
  </si>
  <si>
    <t>UN_D04</t>
  </si>
  <si>
    <t>Novčana pomoć i naknada troškova za vrijeme stručnog osposobljavanja za rad bez zasnivanja radnog odnosa (9.1.)</t>
  </si>
  <si>
    <t>UN_D05</t>
  </si>
  <si>
    <t>Jednokratna novčana pomoć za nezaposlenu osobu (Zakon o posredovanju pri zapošljavanju i pravima za vrijeme nezaposlenosti §55)</t>
  </si>
  <si>
    <t>UN_D06</t>
  </si>
  <si>
    <t>Naknada putnih i selidbenih troškova za nezaposlenu osobu (Zakon o posredovanju pri zapošljavanju i pravima za vrijeme nezaposlenosti §55)</t>
  </si>
  <si>
    <t>UN_D07</t>
  </si>
  <si>
    <t>Novčana pomoć osiguranika produljenoga mirovinskog osiguranja na temelju ugovora o radu na određeno vrijeme za stalne sezonske poslove (9.1.)</t>
  </si>
  <si>
    <t>HO03_DSR01</t>
  </si>
  <si>
    <t>Naknada za ugroženog kupca energenata (električne energije)</t>
  </si>
  <si>
    <t>Osobe koje nemaju dovoljno sredstava za podmirenje osnovnih životnih potreba (primatelji SA01_DSR01 ili DI05_DSR01)</t>
  </si>
  <si>
    <r>
      <t>DSR_017d: §</t>
    </r>
    <r>
      <rPr>
        <sz val="11"/>
        <color theme="1"/>
        <rFont val="Calibri"/>
        <family val="2"/>
        <charset val="238"/>
      </rPr>
      <t>94.a, DSR_214, DSR_215</t>
    </r>
  </si>
  <si>
    <t>MDOMSP; FINA</t>
  </si>
  <si>
    <t>SI; KS</t>
  </si>
  <si>
    <t>HO, SA</t>
  </si>
  <si>
    <t xml:space="preserve">S0105: t. 1-2. </t>
  </si>
  <si>
    <t>SA01_DSR01</t>
  </si>
  <si>
    <t>Zajamčena minimalna naknada / Pomoć za uzdržavanje / Stalna pomoć</t>
  </si>
  <si>
    <t>Osobe koje nemaju dovoljno sredstava za podmirenje osnovnih životnih potreba</t>
  </si>
  <si>
    <t>DSR_017d: §26-40</t>
  </si>
  <si>
    <t>SI</t>
  </si>
  <si>
    <t>S1</t>
  </si>
  <si>
    <t>S0104: t. 2-5.</t>
  </si>
  <si>
    <t>SA01_DSR91</t>
  </si>
  <si>
    <t>Opskrbnina za HRVI-a</t>
  </si>
  <si>
    <t>HRVI i članovi njihovih obitelji nesposobni za privređivanje</t>
  </si>
  <si>
    <t>DSR_013: §87</t>
  </si>
  <si>
    <t>S0401: p.9; N03</t>
  </si>
  <si>
    <t>S0401: p.9</t>
  </si>
  <si>
    <t>S0402: p.10; N03</t>
  </si>
  <si>
    <t>S0402: p.10</t>
  </si>
  <si>
    <t>S0403: p.10; N03</t>
  </si>
  <si>
    <t>S0403: p.10</t>
  </si>
  <si>
    <t>SA01_DSR92</t>
  </si>
  <si>
    <t>Opskrbnina za HBDR-a</t>
  </si>
  <si>
    <t>HBDR i članovi njihovih obitelji nesposobni za privređivanje</t>
  </si>
  <si>
    <t>S0402: p.11; N03</t>
  </si>
  <si>
    <t>S0402: p.11</t>
  </si>
  <si>
    <t>S0403: p.11; N03</t>
  </si>
  <si>
    <t>S0403: p.11</t>
  </si>
  <si>
    <t>SA01_DSR93</t>
  </si>
  <si>
    <t>Opskrbnina za MVI-a</t>
  </si>
  <si>
    <t>MVI i članovi njihovih obitelji nesposobni za privređivanje</t>
  </si>
  <si>
    <t>DSR_020: §34-46</t>
  </si>
  <si>
    <t>SA01_DSR94</t>
  </si>
  <si>
    <t>Opskrbnina za CIR-a</t>
  </si>
  <si>
    <t>CIR i članovi njihovih obitelji nesposobni za privređivanje</t>
  </si>
  <si>
    <t>SA01_DSR95</t>
  </si>
  <si>
    <t>Opskrbnina za RVI-a</t>
  </si>
  <si>
    <t>RVI i članovi njihovih obitelji nesposobni za privređivanje</t>
  </si>
  <si>
    <t>SA02_DSR01</t>
  </si>
  <si>
    <t>Jednokratna naknada (pomoć) osobama u trenutačnim materijalnim poteškoćama</t>
  </si>
  <si>
    <t>Osoba koja zbog trenutačnih materijalnih teškoća nije u mogućnosti podmiriti osnovne životne potrebe nastale zbog rođenja ili školovanja djeteta, bolesti ili smrti člana obitelji, elementarne nepogode i slično</t>
  </si>
  <si>
    <t>DSR_017d: §46-50</t>
  </si>
  <si>
    <t xml:space="preserve">S0101: t. 1-2. </t>
  </si>
  <si>
    <t xml:space="preserve">S0103: t. 1-2. </t>
  </si>
  <si>
    <t>S0103: t. 2-5.</t>
  </si>
  <si>
    <t xml:space="preserve">S0104: t. 1-2. </t>
  </si>
  <si>
    <t>SA02_DSR02</t>
  </si>
  <si>
    <t>Jednokratna novčana pomoć za HBDR i članove obitelji smrtno stradalog HBDR-a i preminulog HRVI-a</t>
  </si>
  <si>
    <t>HBDR i članovi njihovih obitelji koji nisu u mogućnosti podmiriti osnovne životne potrebe</t>
  </si>
  <si>
    <t>DSR_013: §74; DSR_204</t>
  </si>
  <si>
    <t>S0401: p.21; N03</t>
  </si>
  <si>
    <t>S0401: p.21</t>
  </si>
  <si>
    <t>S0402: p.24; N03</t>
  </si>
  <si>
    <t>S0402: p.24</t>
  </si>
  <si>
    <t>S0403: p.24; N03</t>
  </si>
  <si>
    <t>S0403: p.24</t>
  </si>
  <si>
    <t>S0404: p.9</t>
  </si>
  <si>
    <t>S0404: p.5</t>
  </si>
  <si>
    <t>S0405: p.32</t>
  </si>
  <si>
    <t>S0405: p.7</t>
  </si>
  <si>
    <t>SA_D01</t>
  </si>
  <si>
    <t>Zajamčena minimalna naknada/Pomoć za uzdržavanje (dio iznosa koji se odnosi na samce, samohrane roditelje i odrasle korisnike) (9.8.)</t>
  </si>
  <si>
    <t>SA01_DSR01a</t>
  </si>
  <si>
    <t>SA_D02</t>
  </si>
  <si>
    <t>Zajamčena minimalna naknada/Pomoć za uzdržavanje – dodatak za djecu (9.8.)</t>
  </si>
  <si>
    <t>SA01_DSR01b</t>
  </si>
  <si>
    <t>SA_D03</t>
  </si>
  <si>
    <t>Opskrbnina (9.13.)</t>
  </si>
  <si>
    <t>SA01_DSR91 + SA01_DSR92 + SA01_DSR93</t>
  </si>
  <si>
    <t>SA_D04</t>
  </si>
  <si>
    <t>Opskrbnina (9.14.)</t>
  </si>
  <si>
    <t>SA_D05</t>
  </si>
  <si>
    <t>Opskrbnina (9.15.)</t>
  </si>
  <si>
    <t>SA_D06</t>
  </si>
  <si>
    <t>Jednokratna naknada (pomoć) osobama u trenutačnim materijalnim poteškoćama (Zakon o socijalnoj skrbi §46-50)</t>
  </si>
  <si>
    <t>DI06_GZG01</t>
  </si>
  <si>
    <t>Novčana pomoć korisnicima doplatka za pomoć i njegu i korisnicima osobne invalidnine (GZG)</t>
  </si>
  <si>
    <t>Korisnik doplatka za pomoć i njegu; korisnik osobne invalidnine</t>
  </si>
  <si>
    <t>GZG_01: §12-14</t>
  </si>
  <si>
    <t>S5101: p.254</t>
  </si>
  <si>
    <t>DI07_GZG01</t>
  </si>
  <si>
    <t>Novčana pomoć osobama sa statusom roditelja njegovatelja ili njegovatelja (GZG)</t>
  </si>
  <si>
    <t>Osobe s priznatim pravo na status roditelja njegovatelja ili njegovatelja</t>
  </si>
  <si>
    <t>GZG_01: §14a-b</t>
  </si>
  <si>
    <t>OA02_GZG01</t>
  </si>
  <si>
    <t>Novčana pomoć umirovljenicima (GZG)</t>
  </si>
  <si>
    <t>Korisnik mirovine</t>
  </si>
  <si>
    <t>GZG_01: §7-11</t>
  </si>
  <si>
    <t>S5101: p.145</t>
  </si>
  <si>
    <t>SU91_GZG01</t>
  </si>
  <si>
    <t>Pomoć djeci poginulih ili nestalih zagrebačkih HBDR-a (GZG)</t>
  </si>
  <si>
    <t>Dijete poginulog ili nestalog HBDR-a iz Grada Zagreba</t>
  </si>
  <si>
    <t>FA03_GZG01</t>
  </si>
  <si>
    <t>Novčana pomoć za opremu novorođenog djeteta (GZG)</t>
  </si>
  <si>
    <t>GZG_02</t>
  </si>
  <si>
    <t>S5101: p.257</t>
  </si>
  <si>
    <t>FA23_GZG01</t>
  </si>
  <si>
    <t>Subvencioniranje učešća roditelja u cijeni predškolskih programa (GZG)</t>
  </si>
  <si>
    <t>Roditelj djeteta uključenog u predškolski odgoj</t>
  </si>
  <si>
    <t>GZG_03</t>
  </si>
  <si>
    <t>FA24_GZG01</t>
  </si>
  <si>
    <t>Subvencioniranje produženog boravka u osnovnim školama (GZG)</t>
  </si>
  <si>
    <t>Roditelj djeteta uključenog u program produženog boravka u nižim razredima osnovne škole</t>
  </si>
  <si>
    <t>GZG_05</t>
  </si>
  <si>
    <t>S5101: p.208; N06</t>
  </si>
  <si>
    <t>S5101: p.100</t>
  </si>
  <si>
    <t>FA32_GZG01</t>
  </si>
  <si>
    <t>Subvencioniranje prehrane u osnovnim školama (GZG)</t>
  </si>
  <si>
    <t>Roditelj djeteta učenika osnovne škole koje koristi usluge prehrane</t>
  </si>
  <si>
    <t>FA31_GZG01</t>
  </si>
  <si>
    <t>Pomoć djeci u mliječnoj hrani (GZG)</t>
  </si>
  <si>
    <t>Roditelj ili skrbnik djeteta u dobi do 12 mjeseci, ako je po procjeni odabranog liječnika pedijatra utvrđena potreba za dodatnom prehranom</t>
  </si>
  <si>
    <t>GZG_01: §21-22</t>
  </si>
  <si>
    <t>UR</t>
  </si>
  <si>
    <t>FA31_GZG02</t>
  </si>
  <si>
    <t>Pomoć u obiteljskim paketima (GZG)</t>
  </si>
  <si>
    <t>Osoba koja nema dovoljno sredstava za podmirenje osnovnih životnih potreba</t>
  </si>
  <si>
    <t>GZG_01: §23-26</t>
  </si>
  <si>
    <t>FA41_GZG01</t>
  </si>
  <si>
    <t>Dječje ljetovanje/zimovanje (GZG)</t>
  </si>
  <si>
    <t>Dijete korisnika prava socijalne skrbi; dijete iz obitelji slabijeg imovinskog stanja; dijete HBDR-a slabijeg imovinskog stanja</t>
  </si>
  <si>
    <t>GZG_01: §27-28</t>
  </si>
  <si>
    <t>HO01_GZG01</t>
  </si>
  <si>
    <t>Naknada za troškove stanovanja (GZG)</t>
  </si>
  <si>
    <t>Kućanstvo koja nema dovoljno sredstava za podmirenje osnovnih životnih potreba</t>
  </si>
  <si>
    <t>GZG_01: §17-19</t>
  </si>
  <si>
    <t>MS</t>
  </si>
  <si>
    <t>S5101: p.144</t>
  </si>
  <si>
    <t>HO02_GZG01</t>
  </si>
  <si>
    <t>Naknada za ogrjev (GZG)</t>
  </si>
  <si>
    <t>GZG_01: §20</t>
  </si>
  <si>
    <t>SA31_GZG01</t>
  </si>
  <si>
    <t>Prehrana u pučkoj kuhinji (GZG)</t>
  </si>
  <si>
    <t>GZG_01: §29-31</t>
  </si>
  <si>
    <t>TR01_GZG01</t>
  </si>
  <si>
    <t>Besplatne pokazne karte ZET-a (GZG)</t>
  </si>
  <si>
    <t>GZG_01: §32</t>
  </si>
  <si>
    <t>TR01_GZG01a</t>
  </si>
  <si>
    <t>BPK-ZET: Učenik ili student (GZG)</t>
  </si>
  <si>
    <t>Učenik; student</t>
  </si>
  <si>
    <t>GZG_01: §33</t>
  </si>
  <si>
    <t>TR01_GZG01b</t>
  </si>
  <si>
    <t>BPK-ZET: Umirovljenik (GZG)</t>
  </si>
  <si>
    <t>Umirovljenik</t>
  </si>
  <si>
    <t>GZG_01: §32a</t>
  </si>
  <si>
    <t>TR01_GZG01c</t>
  </si>
  <si>
    <t>BPK-ZET: Starija osoba (GZG)</t>
  </si>
  <si>
    <t>Osoba starija od 65 godina</t>
  </si>
  <si>
    <t>GZG_01: §32e</t>
  </si>
  <si>
    <t>TR01_GZG01d</t>
  </si>
  <si>
    <t>BPK-ZET: Korisnik minimalne zajamčene naknade nesposoban za rad (GZG)</t>
  </si>
  <si>
    <t>Korisnik minimalne zajamčene naknade nesposoban za rad</t>
  </si>
  <si>
    <t>GZG_01: §32b</t>
  </si>
  <si>
    <t>TR01_GZG01e</t>
  </si>
  <si>
    <t>BPK-ZET: Nezaposlena osoba (GZG)</t>
  </si>
  <si>
    <t>Nezaposlena osoba</t>
  </si>
  <si>
    <t>GZG_01: §34</t>
  </si>
  <si>
    <t>TR01_GZG01f</t>
  </si>
  <si>
    <t>BPK-ZET: Osoba s invaliditetom koja nije zaposlena (GZG)</t>
  </si>
  <si>
    <t>Osoba s invaliditetom koja nije zaposlena</t>
  </si>
  <si>
    <t>GZG_01: §32c</t>
  </si>
  <si>
    <t>TR01_GZG01g</t>
  </si>
  <si>
    <t>BPK-ZET: Člana obitelji smrtno stradalog, zatočenog ili nestalog HBDR-a (GZG)</t>
  </si>
  <si>
    <t>Član obitelji smrtno stradalog, zatočenog ili nestalog HBDR-a</t>
  </si>
  <si>
    <t>GZG_01: §32g</t>
  </si>
  <si>
    <t>S5101: p.241; N03</t>
  </si>
  <si>
    <t>S5101: p.132</t>
  </si>
  <si>
    <t>TR01_GZG01h</t>
  </si>
  <si>
    <t>BPK-ZET: Osobe sa statusom roditelja njegovatelja ili njegovatelja (GZG)</t>
  </si>
  <si>
    <t>Osoba sa statusom roditelja njegovatelja ili njegovatelja</t>
  </si>
  <si>
    <t>GZG_01: §32d</t>
  </si>
  <si>
    <t>TR01_GZG01i</t>
  </si>
  <si>
    <t>BPK-ZET: Osoba pratitelj slijepe osobe (GZG)</t>
  </si>
  <si>
    <t xml:space="preserve">Pratitelj slijepe osobe </t>
  </si>
  <si>
    <t>TR01_GZG01j</t>
  </si>
  <si>
    <t>BPK-ZET: Dobrovoljni davatelj krvi (GZG)</t>
  </si>
  <si>
    <t xml:space="preserve">Dobrovoljni davatelj krvi </t>
  </si>
  <si>
    <t>GZG_01: §32f</t>
  </si>
  <si>
    <t>S5101: p.213</t>
  </si>
  <si>
    <t>TR_Z01</t>
  </si>
  <si>
    <t>Pravo na besplatnu godišnju pokaznu kartu ZET-a (TR01_GZG01f, TR01_GZG01b, TR01_GZG01c, TR01_GZG01g, TR01_GZG01e, TR01_GZG01d)</t>
  </si>
  <si>
    <t>TR01_GZG01f + TR01_GZG01b + TR01_GZG01c + TR01_GZG01g + TR01_GZG01e + TR01_GZG01d</t>
  </si>
  <si>
    <t>DI06_GST01</t>
  </si>
  <si>
    <t>Subvencija usluga pomoći i njege u kući (GST)</t>
  </si>
  <si>
    <t>Osoba kojoj je zbog tjelesnog ili mentalnog oštećenja, odnosno zbog trajnih ili privremenih promjena u zdravstvenom stanju ili starosti prijeko potrebna pomoć i njega od druge osobe</t>
  </si>
  <si>
    <t>GST_01: §29</t>
  </si>
  <si>
    <t>DI05_GST01</t>
  </si>
  <si>
    <t>Naknada korisnicima osobne invalidnine (GST)</t>
  </si>
  <si>
    <t>Korisnik Osobne invalidnine - opće (DI05_DSR01)</t>
  </si>
  <si>
    <t>GST_01: §32</t>
  </si>
  <si>
    <t>OA02_GST01</t>
  </si>
  <si>
    <t>Naknade umirovljenicima (GST)</t>
  </si>
  <si>
    <t>GST_01: §28</t>
  </si>
  <si>
    <t>S5201: p.93</t>
  </si>
  <si>
    <t>FA23_GST01</t>
  </si>
  <si>
    <t>Sufinanciranje cijene programa jaslica i dječjih vrtića (GST)</t>
  </si>
  <si>
    <t xml:space="preserve">Roditelj djeteta koje je upisano u neki od programa gradskih, privatnih i vjerskih vrtića/jaslica sa sjedištem u Gradu Splitu </t>
  </si>
  <si>
    <t>GST_01: §9.-10., GST_04</t>
  </si>
  <si>
    <t>FA32_GST01</t>
  </si>
  <si>
    <t>Besplatne marende učenika u osnovnim školama (GST)</t>
  </si>
  <si>
    <t>GST_01: §11.</t>
  </si>
  <si>
    <t>FA32_GST02</t>
  </si>
  <si>
    <t>Sufinanciranje prehrane učenika u cjelodnevnom boravku u osnovnim školama (GST)</t>
  </si>
  <si>
    <t>Roditelj djeteta uključenog u program cjelodnevnog boravka u nižim razredima osnovne škole</t>
  </si>
  <si>
    <t>GST_01: §12.</t>
  </si>
  <si>
    <t>FA03_GST01</t>
  </si>
  <si>
    <t>Naknada novorođenoj djeci (GST)</t>
  </si>
  <si>
    <t>GST_01: §17.</t>
  </si>
  <si>
    <t>UN02_GST01</t>
  </si>
  <si>
    <t xml:space="preserve">Pomoć u doškolovanju i prekvalifikaciji radi zapošljavanja (GST) </t>
  </si>
  <si>
    <t>Član kućanstva koje prima ZMN ili nezaposlena osoba prijavljena na Zavodu za zapošljavanje</t>
  </si>
  <si>
    <t>GST_01: §23.</t>
  </si>
  <si>
    <t>S5201: p.69</t>
  </si>
  <si>
    <t>HO01_GST01</t>
  </si>
  <si>
    <t>Naknada za troškove stanovanja (GST)</t>
  </si>
  <si>
    <t>Kućanstvo koje prima ZMN</t>
  </si>
  <si>
    <t>GST_01: §19.</t>
  </si>
  <si>
    <t>HO04_GST01</t>
  </si>
  <si>
    <t>Sufinanciranje najamnine u kriznim situacijama (GST)</t>
  </si>
  <si>
    <t>Obitelj s maloljetnom djecom bez vlastitog doma, koja nije u mogućnosti sama osigurati smještaj, te je nužno spriječiti odvajanje djece od odraslih članova obitelji</t>
  </si>
  <si>
    <t>GST_01: §22.</t>
  </si>
  <si>
    <t>SA31_GST01</t>
  </si>
  <si>
    <t>Prehrana za socijalno ugrožene građane (GST)</t>
  </si>
  <si>
    <t>Član kućanstva koje prima ZMN; beskućnik</t>
  </si>
  <si>
    <t>GST_01: §18.</t>
  </si>
  <si>
    <t>SA02_GST01</t>
  </si>
  <si>
    <t>Jednokratne novčane pomoći (GST)</t>
  </si>
  <si>
    <t xml:space="preserve">Osoba koja se nađe u izuzetno teškoj zdravstvenoj i materijalnoj situaciji </t>
  </si>
  <si>
    <t>GST_01: §24.</t>
  </si>
  <si>
    <t>TR01_GST01</t>
  </si>
  <si>
    <t>Subvencija gradskog prijevoza za građane (GST)</t>
  </si>
  <si>
    <t>GST_01: §15.,16.,25., GST_02: §38.a-b, GST_03</t>
  </si>
  <si>
    <t>Promet d.o.o.</t>
  </si>
  <si>
    <t>TR01_GST01a</t>
  </si>
  <si>
    <t>SGPGST: Umirovljenik ispod 65 godina (GST)</t>
  </si>
  <si>
    <t>Umirovljenik ispod 65 godina</t>
  </si>
  <si>
    <t>GST_03: t. 2.</t>
  </si>
  <si>
    <t>TR01_GST01b</t>
  </si>
  <si>
    <t>SGPGST: Umirovljenik s 65 i više godina (GST)</t>
  </si>
  <si>
    <t>Umirovljenik s 65 i više godina</t>
  </si>
  <si>
    <t>TR01_GST01c</t>
  </si>
  <si>
    <t>SGPGST: Učenik ili student (GST)</t>
  </si>
  <si>
    <t>Učenik ili student</t>
  </si>
  <si>
    <t>TR01_GST01d</t>
  </si>
  <si>
    <t>SGPGST: Učenik ili student iz obitelji s troje i više djece koja prima Doplatak za djecu (GST)</t>
  </si>
  <si>
    <t>Učenik ili student iz obitelji s troje i više djece koja prima Doplatak za djecu</t>
  </si>
  <si>
    <t>GST_01: §15., GST_02: §38.a.a.5.</t>
  </si>
  <si>
    <t>TR01_GST01e</t>
  </si>
  <si>
    <t>SGPGST: Učenik ili student sportaš (GST)</t>
  </si>
  <si>
    <t>Učenik ili student sportaš</t>
  </si>
  <si>
    <t>GST_02: §38.a.b.2.</t>
  </si>
  <si>
    <t>TR01_GST01f</t>
  </si>
  <si>
    <t>SGPGST: Korisnik pučke kuhinje (GST)</t>
  </si>
  <si>
    <t>Korisnik pučke kuhinje</t>
  </si>
  <si>
    <t>GST_02: §38.a.a.4.</t>
  </si>
  <si>
    <t>TR01_GST01g</t>
  </si>
  <si>
    <t>SGPGST: Osoba nedostatnog dohotka, ako joj je prijevoz potreban radi rješavanja zdravstvenih problema (GST)</t>
  </si>
  <si>
    <t>Osoba nedostatnog dohotka, ako joj je prijevoz potreban radi rješavanja zdravstvenih problema</t>
  </si>
  <si>
    <t>SA, HL</t>
  </si>
  <si>
    <t>TR01_GST01h</t>
  </si>
  <si>
    <t>SGPGST: Nezaposleni HBDR (GST)</t>
  </si>
  <si>
    <t>Nezaposleni HBDR</t>
  </si>
  <si>
    <t>GST_02: §38.a.a.2.</t>
  </si>
  <si>
    <t>TR01_GST01i</t>
  </si>
  <si>
    <t>SGPGST: Član obitelji nestalog ili poginulog HBDR-a (GST)</t>
  </si>
  <si>
    <t>Član obitelji nestalog ili poginulog HBDR-a</t>
  </si>
  <si>
    <t>GST_02: §38.a.a.6.</t>
  </si>
  <si>
    <t>TR01_GST01j</t>
  </si>
  <si>
    <t>SGPGST: Osoba s tjelesnim invaliditetom od 70-100% (GST)</t>
  </si>
  <si>
    <t>Osoba s tjelesnim invaliditetom od 70-100%</t>
  </si>
  <si>
    <t>GST_02: §38.a.a.1.</t>
  </si>
  <si>
    <t>TR01_GST01k</t>
  </si>
  <si>
    <t>SGPGST: Dobrovoljni darivatelji krvi; muškarac (žena) s više od 40 (20) darivanja (GST)</t>
  </si>
  <si>
    <t>Dobrovoljni darivatelji krvi; muškarac (žena) s više od 40 (20) darivanja</t>
  </si>
  <si>
    <t>GST_02: §38.a.a.3.</t>
  </si>
  <si>
    <t>TR21_GST01</t>
  </si>
  <si>
    <t>Besplatni prijevoz za djecu s teškoćama u razvoju (GST)</t>
  </si>
  <si>
    <t>Djeci s teškoćama u razvoju</t>
  </si>
  <si>
    <t>GST_01: §16.</t>
  </si>
  <si>
    <t>TR22_GST01</t>
  </si>
  <si>
    <t>Subvencija usluga organiziranog prijevoza za osobe s invaliditetom (GST)</t>
  </si>
  <si>
    <t>Osobe s invaliditetom koje se kreću pomoću invalidskih kolica i osobe s teškim motoričkim smetnjama</t>
  </si>
  <si>
    <t>GST_01: §31.</t>
  </si>
  <si>
    <t>DI06_GRI01</t>
  </si>
  <si>
    <t>Pravo na uslugu pomoći u kući (GRI)</t>
  </si>
  <si>
    <t>Osoba kojoj je zbog starosti, tjelesnog, mentalnog, intelektualnog ili osjetilnog oštećenja ili trajnih promjena u zdravstvenom stanju prijeko potrebna pomoć druge osobe</t>
  </si>
  <si>
    <t>GRI_01: §34.</t>
  </si>
  <si>
    <t>S5301: p.167</t>
  </si>
  <si>
    <t>OA02_GRI01</t>
  </si>
  <si>
    <t>Pravo na novčanu pomoć za umirovljenike (GRI)</t>
  </si>
  <si>
    <t>GRI_01: §43., GRI_02</t>
  </si>
  <si>
    <t>S5301: p.162</t>
  </si>
  <si>
    <t>S5301: p.168</t>
  </si>
  <si>
    <t>FA03_GRI01</t>
  </si>
  <si>
    <t>Pravo na pomoć za nabavu opreme novorođenčeta (GRI)</t>
  </si>
  <si>
    <t>GRI_01: §29., GRI_02</t>
  </si>
  <si>
    <t>poklon bon</t>
  </si>
  <si>
    <t>S5301: p.162; 166</t>
  </si>
  <si>
    <t>S5301: p.166</t>
  </si>
  <si>
    <t>FA31_GRI01</t>
  </si>
  <si>
    <t>Pravo na besplatnu hranu za dojenčad (GRI)</t>
  </si>
  <si>
    <t xml:space="preserve">Roditelj djeteta do navršenih 12 mjeseci života </t>
  </si>
  <si>
    <t>GRI_01: §30.</t>
  </si>
  <si>
    <t>FA23_GRI01</t>
  </si>
  <si>
    <t>Pravo na pomoć za podmirenje troškova boravka djece u jaslicama i vrtićima (GRI)</t>
  </si>
  <si>
    <t>GRI_01: §31., GRI_02</t>
  </si>
  <si>
    <t>S5301: p.162; 167</t>
  </si>
  <si>
    <t>FA24_GRI01</t>
  </si>
  <si>
    <t>Sufinanciranje programa produženog boravka i cjelodnevnog odgojno-obrazovnog rada (GRI)</t>
  </si>
  <si>
    <t>Roditelj djeteta uključenog u program produženog boravka i cjelodnevnog odgojno-obrazovnog rada u osnovnoj školi</t>
  </si>
  <si>
    <t>GRI_05</t>
  </si>
  <si>
    <t>S5301: p.151</t>
  </si>
  <si>
    <t>FA32_GRI01</t>
  </si>
  <si>
    <t>Pravo na pomoć za podmirenje troškova marende i prehrane u produženom boravku učenika osnovnih škola (GRI)</t>
  </si>
  <si>
    <t>GRI_01: §32.</t>
  </si>
  <si>
    <t>HO01_GRI01</t>
  </si>
  <si>
    <t>Pravo na naknadu za troškove stanovanja (GRI)</t>
  </si>
  <si>
    <t>Kućanstvo koje prima ZMN ili kućanstvo s niskim dohotkom</t>
  </si>
  <si>
    <t>GRI_01: §17.-26., GRI_02</t>
  </si>
  <si>
    <t>SA31_GRI01</t>
  </si>
  <si>
    <t>Pravo na pomoć za uslugu prehrane u Pučkoj kuhinji (GRI)</t>
  </si>
  <si>
    <t xml:space="preserve">Član kućanstva koje prima ZMN koji je potpuno nesposoban za rad </t>
  </si>
  <si>
    <t>GRI_01: §27.</t>
  </si>
  <si>
    <t>TR01_GRI01</t>
  </si>
  <si>
    <t>Pomoć za podmirenje troškova javnog prijevoza (GRI)</t>
  </si>
  <si>
    <t>Autotrolej d.d.</t>
  </si>
  <si>
    <t>TR01_GRI01a</t>
  </si>
  <si>
    <t>PPTJP: Osoba s 65 i više godina (GRI)</t>
  </si>
  <si>
    <t>Osoba s 65 i više godina</t>
  </si>
  <si>
    <t>GRI_04</t>
  </si>
  <si>
    <t>TR01_GRI01b</t>
  </si>
  <si>
    <t>PPTJP: Učenik osnovne škole (GRI)</t>
  </si>
  <si>
    <t>Učenik osnovne škole</t>
  </si>
  <si>
    <t>TR01_GRI01c</t>
  </si>
  <si>
    <t>PPTJP: Učenik srednje škole ili student (GRI)</t>
  </si>
  <si>
    <t>Učenik srednje škole ili student</t>
  </si>
  <si>
    <t>TR01_GRI01d</t>
  </si>
  <si>
    <t>PPTJP: Učenik srednje škole ili student iz kućanstva koje prima ZMN (GRI)</t>
  </si>
  <si>
    <t>Učenik srednje škole ili student iz kućanstva koje prima ZMN</t>
  </si>
  <si>
    <t>GRI_01: §38.</t>
  </si>
  <si>
    <t>FA, SA</t>
  </si>
  <si>
    <t>TR01_GRI01e</t>
  </si>
  <si>
    <t>PPTJP: Nezaposlena osoba iz kućanstva koje prima ZMN (GRI)</t>
  </si>
  <si>
    <t>Nezaposlena osoba iz kućanstva koje prima ZMN</t>
  </si>
  <si>
    <t>TR01_GRI01f</t>
  </si>
  <si>
    <t>PPTJP: Učenik srednje škole ili student iz kućanstva s nedostatnim dohotkom, koje ne prima ZMN (GRI)</t>
  </si>
  <si>
    <t>Učenik srednje škole ili student iz kućanstva s nedostatnim dohotkom, koje ne prima ZMN</t>
  </si>
  <si>
    <t>TR01_GRI01g</t>
  </si>
  <si>
    <t>PPTJP: Nezaposlena osoba iz kućanstva s nedostatnim dohotkom, koje ne prima ZMN (GRI)</t>
  </si>
  <si>
    <t>Nezaposlena osoba iz kućanstva s nedostatnim dohotkom, koje ne prima ZMN</t>
  </si>
  <si>
    <t>GRI_04 (?)</t>
  </si>
  <si>
    <t>TR01_GRI01h</t>
  </si>
  <si>
    <t>PPTJP: Predstavnik kućanstva koje prima ZMN (GRI)</t>
  </si>
  <si>
    <t>Predstavnik kućanstva koje prima ZMN</t>
  </si>
  <si>
    <t>GRI_01: §37.</t>
  </si>
  <si>
    <t>TR01_GRI01i</t>
  </si>
  <si>
    <t>PPTJP: Predstavnik kućanstva s nedostatnim dohotkom, koje ne prima ZMN (GRI)</t>
  </si>
  <si>
    <t>Predstavnik kućanstva s nedostatnim dohotkom, koje ne prima ZMN</t>
  </si>
  <si>
    <t>TR01_GRI01j</t>
  </si>
  <si>
    <t>PPTJP: HRVI; RVI; CIR; Članovi obitelji HBDR-a; Dijete HRVI-ja; Dijete RVI-ja i PUN CIR-a; Dijete CIR-a (svi pod uvjetom da nisu zaposleni) (GRI)</t>
  </si>
  <si>
    <t>HRVI; RVI; CIR; Članovi obitelji SSZN HBDR-a; Dijete HRVI-ja; Dijete PUN RVI-ja i PUN CIR-a; Dijete CIRDR-a (svi pod uvjetom da nisu zaposleni)</t>
  </si>
  <si>
    <t>GRI_01: §39.</t>
  </si>
  <si>
    <t>SU, DI</t>
  </si>
  <si>
    <t>TR01_GRI01k</t>
  </si>
  <si>
    <t>PPTJP: Razne skupine osoba s invaliditetom i zdravstvenim poteškoćama (svi pod uvjetom da nisu zaposleni) (GRI)</t>
  </si>
  <si>
    <t>Razne skupine osoba s invaliditetom i zdravstvenim poteškoćama (svi pod uvjetom da nisu zaposleni)</t>
  </si>
  <si>
    <t>TR01_GRI01l</t>
  </si>
  <si>
    <t>PPTJP: Dobrovoljni darivatelj krvi; muškarac (žena) s više od 40 (25) darivanja (pod uvjetom da nisu zaposleni) (GRI)</t>
  </si>
  <si>
    <t>Dobrovoljni darivatelj krvi; muškarac (žena) s više od 40 (25) darivanja (pod uvjetom da nisu zaposleni)</t>
  </si>
  <si>
    <t>DI06_GOS01</t>
  </si>
  <si>
    <t>Pomoć i njega u kući (GOS)</t>
  </si>
  <si>
    <t>Osoba kojoj je prijeko potrebna pomoć i njega druge osobe u njenoj kući</t>
  </si>
  <si>
    <t>GOS_01: §25.</t>
  </si>
  <si>
    <t>FA32_GOS01</t>
  </si>
  <si>
    <t xml:space="preserve">Pomoć za besplatan topli obrok učenika u osnovnim školama (GOS) </t>
  </si>
  <si>
    <t>Učenik osnovne škole koji je član kućanstva korisnika pomoći za stanovanje</t>
  </si>
  <si>
    <t>GOS_01: §15.-16.</t>
  </si>
  <si>
    <t>S5402: p.93</t>
  </si>
  <si>
    <t>FA33_GOS01</t>
  </si>
  <si>
    <t>Poklon djeci iz socijalno ugroženih obitelji za božićne blagdane (GOS)</t>
  </si>
  <si>
    <t>Dijete do 15 godina starosti koje je član kućanstva korisnika pomoći za uzdržavanje odnosno pomoći za stanovanje ili je smješteno u udomiteljsku obitelj</t>
  </si>
  <si>
    <t>GOS_01: §19.</t>
  </si>
  <si>
    <t>FA03_GOS01</t>
  </si>
  <si>
    <t>Novčana pomoć za opremu novorođenog djeteta (GOS)</t>
  </si>
  <si>
    <t xml:space="preserve">Roditelj novorođenog djeteta </t>
  </si>
  <si>
    <t>GOS_01: §20., GOS_02</t>
  </si>
  <si>
    <t>S5402: p.94</t>
  </si>
  <si>
    <t>FA23_GOS01</t>
  </si>
  <si>
    <t>Subvencioniranje cijene predškolskih programa (GOS)</t>
  </si>
  <si>
    <t>GOS_03</t>
  </si>
  <si>
    <t>FA24_GOS01</t>
  </si>
  <si>
    <t>Sufinanciranje programa produženog boravka (GOS)</t>
  </si>
  <si>
    <t>FA41_GOS01</t>
  </si>
  <si>
    <t xml:space="preserve">Boravak u školi u prirodi i obuka neplivača u Centru za edukaciju u Orahovici za djecu iz socijalno ugroženih obitelji (GOS) </t>
  </si>
  <si>
    <t>Učenik trećeg razreda osnovne škole čiji su roditelji korisnici ZMN-a i/ili naknade za troškove stanovanja</t>
  </si>
  <si>
    <t>GOS_01: §26.</t>
  </si>
  <si>
    <t>HO01_GOS01</t>
  </si>
  <si>
    <t>Pomoć za stanovanje (GOS)</t>
  </si>
  <si>
    <t>GOS_01: §7.-9.</t>
  </si>
  <si>
    <t>SA31_GOS01</t>
  </si>
  <si>
    <t>Pomoć prehrane u pučkoj kuhinji (GOS)</t>
  </si>
  <si>
    <t>Potpuno radno nesposobni samac; kućanstvo s četvero malodobne djece starije od godinu dana; uz uvjet nedostatnog dohotka</t>
  </si>
  <si>
    <t>GOS_01: §10.-11.</t>
  </si>
  <si>
    <t>SA02_GOS01</t>
  </si>
  <si>
    <t>Jednokratna pomoć (GOS)</t>
  </si>
  <si>
    <t xml:space="preserve">Kućanstvo s nedostatnim dohotkom koje se je našlo u položaju trenutačne materijalne ugroženosti </t>
  </si>
  <si>
    <t>GOS_01: §17.</t>
  </si>
  <si>
    <t>SA04_GOS01</t>
  </si>
  <si>
    <t>Jednokratna pomoć za umirovljenike i socijalno ugrožene obitelji povodom Uskrsa i Božića (GOS)</t>
  </si>
  <si>
    <t>Umirovljenik; socijalno ugrožena obitelj</t>
  </si>
  <si>
    <t>GOS_01: §21.</t>
  </si>
  <si>
    <t>SA04_GOS01a</t>
  </si>
  <si>
    <t>Jednokratna pomoć za umirovljenike i socijalno ugrožene obitelji povodom Uskrsa (GOS)</t>
  </si>
  <si>
    <t>SA04_GOS01b</t>
  </si>
  <si>
    <t>Jednokratna pomoć za umirovljenike i socijalno ugrožene obitelji povodom Božića (GOS)</t>
  </si>
  <si>
    <t>TR01_GOS01</t>
  </si>
  <si>
    <t>Pomoć za podmirenje troškova javnog prijevoza (GOS)</t>
  </si>
  <si>
    <t>TR01_GOS01a</t>
  </si>
  <si>
    <t>PPTJP: Umirovljenik ili osoba s 65 i više godina (GOS)</t>
  </si>
  <si>
    <t>Umirovljenik ili osoba s 65 i više godina</t>
  </si>
  <si>
    <t>GOS_04: cjenik</t>
  </si>
  <si>
    <t>TR01_GOS01b</t>
  </si>
  <si>
    <t>PPTJP: Učenik osnovne škole (GOS)</t>
  </si>
  <si>
    <t>TR01_GOS01c</t>
  </si>
  <si>
    <t>PPTJP: Učenik srednje škole (GOS)</t>
  </si>
  <si>
    <t>Učenik srednje škole</t>
  </si>
  <si>
    <t>TR01_GOS01d</t>
  </si>
  <si>
    <t>PPTJP: Student (GOS)</t>
  </si>
  <si>
    <t>Student</t>
  </si>
  <si>
    <t>TR01_GOS01e</t>
  </si>
  <si>
    <t>PPTJP: Primatelj Naknade za troškove stanovanja (GOS)</t>
  </si>
  <si>
    <t>Primatelj Naknade za troškove stanovanja</t>
  </si>
  <si>
    <t>GOS_01: §23., GOS_04</t>
  </si>
  <si>
    <t>TR01_GOS01f</t>
  </si>
  <si>
    <t>PPTJP: Korisnik pučke kuhinje (GOS)</t>
  </si>
  <si>
    <t>GOS_04</t>
  </si>
  <si>
    <t>TR01_GOS01g</t>
  </si>
  <si>
    <t>PPTJP: 100% gluha osoba (ako nije u radnom odnosu ili umirovljenik); 100% slijepa osoba; Gluho-slijepa osoba (GOS)</t>
  </si>
  <si>
    <t>100% gluha osoba (ako nisu u radnom odnosu ili umirovljenici); 100% slijepa osoba; Gluho-slijepa osoba</t>
  </si>
  <si>
    <t>TR01_GOS01h</t>
  </si>
  <si>
    <t>PPTJP: Nezaposlena osoba koja prima Naknadu za nezaposlenost (GOS)</t>
  </si>
  <si>
    <t>Nezaposlena osoba koja prima Naknadu za nezaposlenost</t>
  </si>
  <si>
    <t>TR01_GOS01i</t>
  </si>
  <si>
    <t>PPTJP: Nezaposlena osoba koja ne prima Naknadu za nezaposlenost (GOS)</t>
  </si>
  <si>
    <t>Nezaposlena osoba koja ne prima Naknadu za nezaposlenost</t>
  </si>
  <si>
    <t>TR21_GOS01</t>
  </si>
  <si>
    <t xml:space="preserve">PPTJP: Pomoć u organiziranju prijevoza osoba s invaliditetom (GOS) </t>
  </si>
  <si>
    <t>Osoba s invaliditetom</t>
  </si>
  <si>
    <t>GOS_01: §23.</t>
  </si>
  <si>
    <t>SA02_ZSD01</t>
  </si>
  <si>
    <t xml:space="preserve">Novčana pomoć djeci smrtno stradalog, zatočenog ili nestalog HBDR-a (ZSD) </t>
  </si>
  <si>
    <t>Dijete smrtno stradalog, zatočenog ili nestalog HBDR-a</t>
  </si>
  <si>
    <t>ZSD_02</t>
  </si>
  <si>
    <t>S8101: p.854</t>
  </si>
  <si>
    <t>HO02_ZSD01</t>
  </si>
  <si>
    <t>Naknada za ogrjev (ZSD)</t>
  </si>
  <si>
    <t xml:space="preserve">Korisnik zajamčene minimalne naknade koji se grije na drva </t>
  </si>
  <si>
    <r>
      <t xml:space="preserve">DSR_017d: </t>
    </r>
    <r>
      <rPr>
        <sz val="11"/>
        <color theme="1"/>
        <rFont val="Calibri"/>
        <family val="2"/>
        <charset val="238"/>
      </rPr>
      <t>§43,</t>
    </r>
    <r>
      <rPr>
        <sz val="11"/>
        <color theme="1"/>
        <rFont val="Calibri"/>
        <family val="2"/>
        <charset val="238"/>
        <scheme val="minor"/>
      </rPr>
      <t xml:space="preserve"> DSR_216</t>
    </r>
  </si>
  <si>
    <t>općine / gradovi</t>
  </si>
  <si>
    <t>S8101: p.976</t>
  </si>
  <si>
    <t>Jednokratna novčana pomoć (ZSD)</t>
  </si>
  <si>
    <t>Osobe koje zbog trenutačnih prilika (nezaposlenosti, bolesti, invalidnosti, smrti člana obitelji) nisu u mogućnosti djelomično ili u cijelosti zadovoljiti osnovne životne potrebe</t>
  </si>
  <si>
    <t>ZSD_01</t>
  </si>
  <si>
    <t>HO02_ZPG01</t>
  </si>
  <si>
    <t>Naknada za ogrjev (ZPG)</t>
  </si>
  <si>
    <t>ZPG_02</t>
  </si>
  <si>
    <t>S8201: p.56</t>
  </si>
  <si>
    <t>OA02_ZOB01</t>
  </si>
  <si>
    <t>Jednokratne novčane pomoći umirovljenicima (ZOB)</t>
  </si>
  <si>
    <t>ZOB_02</t>
  </si>
  <si>
    <t>S8301: p.99</t>
  </si>
  <si>
    <t>FA03_ZOB01</t>
  </si>
  <si>
    <t>Jednokratne novčane pomoći obiteljima novorođene djece (ZOB)</t>
  </si>
  <si>
    <t>S8301: p.100</t>
  </si>
  <si>
    <t>HO02_ZOB01</t>
  </si>
  <si>
    <t>Naknada za ogrjev (ZOB)</t>
  </si>
  <si>
    <t>SA02_ZOB01</t>
  </si>
  <si>
    <t>Jednokratna pomoć socijalno ugroženim građanima (ZOB)</t>
  </si>
  <si>
    <t>Osoba s nedostatnim dohotkom, u financijskim teškoćama vezano uz podmirivanje osnovnih životnih potreba te drugih trenutačnih potreba kao što su školovanje djeteta, nesretni slučaj u kućanstvu, velika šteta u kućanstvu nastala zbog elementarne nepogode, skupo liječenje teške bolesti, smrt člana kućanstva</t>
  </si>
  <si>
    <t>ZOB_01</t>
  </si>
  <si>
    <t>Godina</t>
  </si>
  <si>
    <t>(All)</t>
  </si>
  <si>
    <t>Naknade 2015.</t>
  </si>
  <si>
    <t>Broj korisnika</t>
  </si>
  <si>
    <t>Ukupni iznos (HRK)</t>
  </si>
  <si>
    <r>
      <rPr>
        <b/>
        <sz val="12"/>
        <color rgb="FFC00000"/>
        <rFont val="Calibri"/>
        <family val="2"/>
        <charset val="238"/>
        <scheme val="minor"/>
      </rPr>
      <t xml:space="preserve">UPUTA: </t>
    </r>
    <r>
      <rPr>
        <sz val="11"/>
        <color theme="1"/>
        <rFont val="Calibri"/>
        <family val="2"/>
        <charset val="238"/>
        <scheme val="minor"/>
      </rPr>
      <t xml:space="preserve">Početni pregled nudi sve pojedinačne naknade u katalogu. 
</t>
    </r>
    <r>
      <rPr>
        <b/>
        <sz val="11"/>
        <color theme="1"/>
        <rFont val="Calibri"/>
        <family val="2"/>
        <charset val="238"/>
        <scheme val="minor"/>
      </rPr>
      <t xml:space="preserve">Polja </t>
    </r>
    <r>
      <rPr>
        <b/>
        <i/>
        <sz val="11"/>
        <color theme="1"/>
        <rFont val="Calibri"/>
        <family val="2"/>
        <charset val="238"/>
        <scheme val="minor"/>
      </rPr>
      <t>Broj korisnika</t>
    </r>
    <r>
      <rPr>
        <b/>
        <sz val="11"/>
        <color theme="1"/>
        <rFont val="Calibri"/>
        <family val="2"/>
        <charset val="238"/>
        <scheme val="minor"/>
      </rPr>
      <t xml:space="preserve"> i </t>
    </r>
    <r>
      <rPr>
        <b/>
        <i/>
        <sz val="11"/>
        <color theme="1"/>
        <rFont val="Calibri"/>
        <family val="2"/>
        <charset val="238"/>
        <scheme val="minor"/>
      </rPr>
      <t>Ukupni iznos</t>
    </r>
    <r>
      <rPr>
        <b/>
        <sz val="11"/>
        <color theme="1"/>
        <rFont val="Calibri"/>
        <family val="2"/>
        <charset val="238"/>
        <scheme val="minor"/>
      </rPr>
      <t xml:space="preserve"> postaju siva za naknade za koje nisu dostupni podatci.</t>
    </r>
    <r>
      <rPr>
        <sz val="11"/>
        <color theme="1"/>
        <rFont val="Calibri"/>
        <family val="2"/>
        <charset val="238"/>
        <scheme val="minor"/>
      </rPr>
      <t xml:space="preserve">
Za pretragu naknada prema željenim atributima koriste se donji filteri, klikom na jedno ili više polja. Moguće je pretraživanje po jednom filteru (npr.</t>
    </r>
    <r>
      <rPr>
        <i/>
        <sz val="11"/>
        <color theme="1"/>
        <rFont val="Calibri"/>
        <family val="2"/>
        <charset val="238"/>
        <scheme val="minor"/>
      </rPr>
      <t xml:space="preserve"> Vrsta</t>
    </r>
    <r>
      <rPr>
        <sz val="11"/>
        <color theme="1"/>
        <rFont val="Calibri"/>
        <family val="2"/>
        <charset val="238"/>
        <scheme val="minor"/>
      </rPr>
      <t xml:space="preserve">) ili po više filtera istodobno (npr. </t>
    </r>
    <r>
      <rPr>
        <i/>
        <sz val="11"/>
        <color theme="1"/>
        <rFont val="Calibri"/>
        <family val="2"/>
        <charset val="238"/>
        <scheme val="minor"/>
      </rPr>
      <t>Grupa i Provjera MS</t>
    </r>
    <r>
      <rPr>
        <sz val="11"/>
        <color theme="1"/>
        <rFont val="Calibri"/>
        <family val="2"/>
        <charset val="238"/>
        <scheme val="minor"/>
      </rPr>
      <t>).
Također je moguće pretraživati i po nekoliko atributa unutar istog ili više filtera (npr. DSR/Lokalno</t>
    </r>
    <r>
      <rPr>
        <i/>
        <sz val="11"/>
        <color theme="1"/>
        <rFont val="Calibri"/>
        <family val="2"/>
        <charset val="238"/>
        <scheme val="minor"/>
      </rPr>
      <t xml:space="preserve"> - Grad Zagreb i Grad Osijek,</t>
    </r>
    <r>
      <rPr>
        <sz val="11"/>
        <color theme="1"/>
        <rFont val="Calibri"/>
        <family val="2"/>
        <charset val="238"/>
        <scheme val="minor"/>
      </rPr>
      <t xml:space="preserve"> Skupina </t>
    </r>
    <r>
      <rPr>
        <i/>
        <sz val="11"/>
        <color theme="1"/>
        <rFont val="Calibri"/>
        <family val="2"/>
        <charset val="238"/>
        <scheme val="minor"/>
      </rPr>
      <t xml:space="preserve">- Prijevoz </t>
    </r>
    <r>
      <rPr>
        <sz val="11"/>
        <color theme="1"/>
        <rFont val="Calibri"/>
        <family val="2"/>
        <charset val="238"/>
        <scheme val="minor"/>
      </rPr>
      <t>i</t>
    </r>
    <r>
      <rPr>
        <i/>
        <sz val="11"/>
        <color theme="1"/>
        <rFont val="Calibri"/>
        <family val="2"/>
        <charset val="238"/>
        <scheme val="minor"/>
      </rPr>
      <t xml:space="preserve"> Obitelj / djeca </t>
    </r>
    <r>
      <rPr>
        <sz val="11"/>
        <color theme="1"/>
        <rFont val="Calibri"/>
        <family val="2"/>
        <charset val="238"/>
        <scheme val="minor"/>
      </rPr>
      <t>te ProvjeraMS</t>
    </r>
    <r>
      <rPr>
        <i/>
        <sz val="11"/>
        <color theme="1"/>
        <rFont val="Calibri"/>
        <family val="2"/>
        <charset val="238"/>
        <scheme val="minor"/>
      </rPr>
      <t xml:space="preserve"> - ne</t>
    </r>
    <r>
      <rPr>
        <sz val="11"/>
        <color theme="1"/>
        <rFont val="Calibri"/>
        <family val="2"/>
        <charset val="238"/>
        <scheme val="minor"/>
      </rPr>
      <t>). Moguća je i pretraga prema više atributa unutar jednog filtera. Novu pretragu se može započeti uklanjanjem svih filtera (kliknuti oznaku u gornjem desnom kutu svakog filtera).</t>
    </r>
  </si>
  <si>
    <t>Objašnjenja skraćenica:</t>
  </si>
  <si>
    <t>novčana naknada</t>
  </si>
  <si>
    <t xml:space="preserve">subvencija troška usluge ili robe </t>
  </si>
  <si>
    <t>naknada prethodno nastalih troškova</t>
  </si>
  <si>
    <t>pružena usluga ili darovana roba</t>
  </si>
  <si>
    <t>naknada za obavljene socijalne usluge</t>
  </si>
  <si>
    <t>socijalno osiguranje</t>
  </si>
  <si>
    <t>socijalna isključenost</t>
  </si>
  <si>
    <t>„kategorijalni“ ili „statusni“ uvjeti</t>
  </si>
  <si>
    <t>bez provjere materijalnog stanja</t>
  </si>
  <si>
    <t>provjera dohotka</t>
  </si>
  <si>
    <t>provjera dohotka i imovine</t>
  </si>
  <si>
    <t>dohodak ili osnovica za plaćanje doprinosa</t>
  </si>
  <si>
    <t>proračunska osnovica</t>
  </si>
  <si>
    <t>osnovica iz ZSS-a, za ZMN</t>
  </si>
  <si>
    <t>osnovica iz ZSS-a, za ostale naknade</t>
  </si>
  <si>
    <t>specijalna osnovica</t>
  </si>
  <si>
    <t>stvarni ili administrativno određeni troškovi</t>
  </si>
  <si>
    <t>PPTJP: HRVI; RVI; CIR; Članovi obitelji SSZN HBDR-a; Dijete HRVI-ja; Dijete PUN RVI-ja i PUN CIR-a; Dijete CIRDR-a (svi pod uvjetom da nisu zaposleni) (GRI)</t>
  </si>
  <si>
    <t>DSR/Lokalno</t>
  </si>
  <si>
    <t>Skupina</t>
  </si>
  <si>
    <t>Korisnici</t>
  </si>
  <si>
    <t>Iznos</t>
  </si>
  <si>
    <t>Ukupno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</si>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</sst>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14"/>
      <color rgb="FFC00000"/>
      <name val="Cambria"/>
      <family val="1"/>
      <charset val="238"/>
    </font>
    <font>
      <sz val="12"/>
      <color theme="1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theme="7" tint="-0.249977111117893"/>
      <name val="Calibri"/>
      <family val="2"/>
      <scheme val="minor"/>
    </font>
    <font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u/>
      <sz val="11"/>
      <color rgb="FF0070C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scheme val="minor"/>
    </font>
    <font>
      <sz val="11"/>
      <color theme="7" tint="-0.499984740745262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1"/>
      <color theme="7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rgb="FFFFF8E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/>
      <diagonal/>
    </border>
    <border>
      <left/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/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 style="hair">
        <color theme="0" tint="-0.14996795556505021"/>
      </right>
      <top/>
      <bottom style="hair">
        <color theme="0" tint="-0.1499679555650502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255">
    <xf numFmtId="0" fontId="0" fillId="0" borderId="0" xfId="0"/>
    <xf numFmtId="0" fontId="9" fillId="0" borderId="0" xfId="0" applyFont="1"/>
    <xf numFmtId="0" fontId="9" fillId="0" borderId="0" xfId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/>
    <xf numFmtId="49" fontId="2" fillId="0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horizontal="center"/>
    </xf>
    <xf numFmtId="3" fontId="2" fillId="0" borderId="0" xfId="1" applyNumberFormat="1" applyFont="1" applyFill="1" applyBorder="1"/>
    <xf numFmtId="164" fontId="2" fillId="0" borderId="0" xfId="1" applyNumberFormat="1" applyFont="1" applyFill="1" applyBorder="1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/>
    <xf numFmtId="49" fontId="2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vertical="center" wrapText="1"/>
    </xf>
    <xf numFmtId="49" fontId="9" fillId="0" borderId="0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 vertical="center"/>
    </xf>
    <xf numFmtId="49" fontId="8" fillId="0" borderId="0" xfId="1" applyNumberFormat="1" applyFont="1" applyFill="1" applyBorder="1" applyAlignment="1">
      <alignment horizontal="left" vertical="center" wrapText="1"/>
    </xf>
    <xf numFmtId="49" fontId="9" fillId="0" borderId="0" xfId="1" applyNumberFormat="1" applyFont="1" applyFill="1" applyBorder="1" applyAlignment="1">
      <alignment horizontal="left" vertical="center"/>
    </xf>
    <xf numFmtId="49" fontId="9" fillId="0" borderId="0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right" vertical="center"/>
    </xf>
    <xf numFmtId="3" fontId="2" fillId="0" borderId="2" xfId="1" applyNumberFormat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right"/>
    </xf>
    <xf numFmtId="3" fontId="2" fillId="0" borderId="2" xfId="1" applyNumberFormat="1" applyFont="1" applyFill="1" applyBorder="1" applyAlignment="1">
      <alignment horizontal="center"/>
    </xf>
    <xf numFmtId="3" fontId="4" fillId="0" borderId="0" xfId="1" applyNumberFormat="1" applyFont="1" applyFill="1" applyBorder="1"/>
    <xf numFmtId="0" fontId="5" fillId="0" borderId="0" xfId="0" applyFont="1" applyFill="1"/>
    <xf numFmtId="49" fontId="4" fillId="0" borderId="0" xfId="1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center" vertical="center"/>
    </xf>
    <xf numFmtId="49" fontId="11" fillId="5" borderId="0" xfId="1" applyNumberFormat="1" applyFont="1" applyFill="1" applyBorder="1" applyAlignment="1">
      <alignment vertical="center"/>
    </xf>
    <xf numFmtId="49" fontId="11" fillId="5" borderId="0" xfId="1" applyNumberFormat="1" applyFont="1" applyFill="1" applyBorder="1" applyAlignment="1">
      <alignment vertical="center" wrapText="1"/>
    </xf>
    <xf numFmtId="49" fontId="12" fillId="5" borderId="0" xfId="1" applyNumberFormat="1" applyFont="1" applyFill="1" applyBorder="1" applyAlignment="1">
      <alignment vertical="center"/>
    </xf>
    <xf numFmtId="49" fontId="12" fillId="5" borderId="0" xfId="1" applyNumberFormat="1" applyFont="1" applyFill="1" applyBorder="1" applyAlignment="1">
      <alignment vertical="center" wrapText="1"/>
    </xf>
    <xf numFmtId="0" fontId="11" fillId="5" borderId="0" xfId="0" applyFont="1" applyFill="1"/>
    <xf numFmtId="0" fontId="12" fillId="5" borderId="0" xfId="0" applyFont="1" applyFill="1"/>
    <xf numFmtId="49" fontId="12" fillId="3" borderId="0" xfId="1" applyNumberFormat="1" applyFont="1" applyFill="1" applyBorder="1" applyAlignment="1">
      <alignment vertical="center"/>
    </xf>
    <xf numFmtId="0" fontId="11" fillId="3" borderId="0" xfId="0" applyFont="1" applyFill="1"/>
    <xf numFmtId="49" fontId="11" fillId="4" borderId="0" xfId="1" applyNumberFormat="1" applyFont="1" applyFill="1" applyBorder="1" applyAlignment="1">
      <alignment vertical="center"/>
    </xf>
    <xf numFmtId="49" fontId="11" fillId="4" borderId="0" xfId="1" applyNumberFormat="1" applyFont="1" applyFill="1" applyBorder="1" applyAlignment="1">
      <alignment vertical="center" wrapText="1"/>
    </xf>
    <xf numFmtId="0" fontId="11" fillId="4" borderId="0" xfId="0" applyFont="1" applyFill="1"/>
    <xf numFmtId="0" fontId="12" fillId="4" borderId="0" xfId="0" applyFont="1" applyFill="1"/>
    <xf numFmtId="0" fontId="0" fillId="10" borderId="0" xfId="0" applyFill="1"/>
    <xf numFmtId="49" fontId="11" fillId="10" borderId="0" xfId="1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3" fontId="0" fillId="0" borderId="0" xfId="0" applyNumberFormat="1"/>
    <xf numFmtId="3" fontId="4" fillId="0" borderId="0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Fill="1" applyAlignment="1">
      <alignment horizontal="left" wrapText="1"/>
    </xf>
    <xf numFmtId="3" fontId="10" fillId="11" borderId="1" xfId="1" applyNumberFormat="1" applyFont="1" applyFill="1" applyBorder="1" applyAlignment="1">
      <alignment horizontal="right" wrapText="1"/>
    </xf>
    <xf numFmtId="3" fontId="10" fillId="11" borderId="0" xfId="1" applyNumberFormat="1" applyFont="1" applyFill="1" applyBorder="1" applyAlignment="1">
      <alignment horizontal="right" wrapText="1"/>
    </xf>
    <xf numFmtId="3" fontId="10" fillId="11" borderId="2" xfId="1" applyNumberFormat="1" applyFont="1" applyFill="1" applyBorder="1" applyAlignment="1">
      <alignment horizontal="right" wrapText="1"/>
    </xf>
    <xf numFmtId="0" fontId="22" fillId="0" borderId="0" xfId="0" applyFont="1" applyAlignment="1">
      <alignment horizontal="left" vertical="center" wrapText="1"/>
    </xf>
    <xf numFmtId="0" fontId="9" fillId="7" borderId="0" xfId="1" applyFont="1" applyFill="1" applyBorder="1" applyAlignment="1">
      <alignment vertical="center" wrapText="1"/>
    </xf>
    <xf numFmtId="0" fontId="23" fillId="7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vertical="center" wrapText="1"/>
    </xf>
    <xf numFmtId="0" fontId="23" fillId="4" borderId="0" xfId="1" applyFont="1" applyFill="1" applyBorder="1" applyAlignment="1">
      <alignment vertical="center" wrapText="1"/>
    </xf>
    <xf numFmtId="0" fontId="23" fillId="5" borderId="0" xfId="1" applyFont="1" applyFill="1" applyBorder="1" applyAlignment="1">
      <alignment vertical="center" wrapText="1"/>
    </xf>
    <xf numFmtId="49" fontId="23" fillId="0" borderId="0" xfId="1" applyNumberFormat="1" applyFont="1" applyFill="1" applyBorder="1" applyAlignment="1">
      <alignment vertical="center" wrapText="1"/>
    </xf>
    <xf numFmtId="3" fontId="23" fillId="5" borderId="0" xfId="1" applyNumberFormat="1" applyFont="1" applyFill="1" applyBorder="1" applyAlignment="1">
      <alignment horizontal="left" vertical="center" wrapText="1"/>
    </xf>
    <xf numFmtId="49" fontId="24" fillId="0" borderId="0" xfId="1" applyNumberFormat="1" applyFont="1" applyFill="1" applyBorder="1" applyAlignment="1">
      <alignment horizontal="left" vertical="center" wrapText="1"/>
    </xf>
    <xf numFmtId="3" fontId="25" fillId="0" borderId="0" xfId="1" applyNumberFormat="1" applyFont="1" applyFill="1" applyBorder="1" applyAlignment="1">
      <alignment horizontal="right"/>
    </xf>
    <xf numFmtId="3" fontId="23" fillId="0" borderId="0" xfId="1" applyNumberFormat="1" applyFont="1" applyFill="1" applyBorder="1" applyAlignment="1">
      <alignment horizontal="left" wrapText="1"/>
    </xf>
    <xf numFmtId="0" fontId="23" fillId="0" borderId="0" xfId="1" applyFont="1" applyFill="1" applyBorder="1"/>
    <xf numFmtId="49" fontId="23" fillId="12" borderId="0" xfId="1" applyNumberFormat="1" applyFont="1" applyFill="1" applyBorder="1" applyAlignment="1">
      <alignment vertical="center" wrapText="1"/>
    </xf>
    <xf numFmtId="49" fontId="23" fillId="13" borderId="0" xfId="1" applyNumberFormat="1" applyFont="1" applyFill="1" applyBorder="1" applyAlignment="1">
      <alignment vertical="center" wrapText="1"/>
    </xf>
    <xf numFmtId="49" fontId="9" fillId="0" borderId="0" xfId="1" applyNumberFormat="1" applyFont="1" applyFill="1" applyBorder="1" applyAlignment="1">
      <alignment vertical="center" wrapText="1"/>
    </xf>
    <xf numFmtId="0" fontId="9" fillId="4" borderId="0" xfId="1" applyFont="1" applyFill="1" applyBorder="1" applyAlignment="1">
      <alignment vertical="center" wrapText="1"/>
    </xf>
    <xf numFmtId="49" fontId="9" fillId="12" borderId="0" xfId="1" applyNumberFormat="1" applyFont="1" applyFill="1" applyBorder="1" applyAlignment="1">
      <alignment vertical="center" wrapText="1"/>
    </xf>
    <xf numFmtId="0" fontId="9" fillId="0" borderId="0" xfId="1" applyFont="1" applyFill="1" applyBorder="1"/>
    <xf numFmtId="0" fontId="9" fillId="5" borderId="0" xfId="1" applyFont="1" applyFill="1" applyBorder="1" applyAlignment="1">
      <alignment vertical="center" wrapText="1"/>
    </xf>
    <xf numFmtId="49" fontId="9" fillId="13" borderId="0" xfId="1" applyNumberFormat="1" applyFont="1" applyFill="1" applyBorder="1" applyAlignment="1">
      <alignment vertical="center" wrapText="1"/>
    </xf>
    <xf numFmtId="0" fontId="9" fillId="4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49" fontId="28" fillId="7" borderId="0" xfId="1" applyNumberFormat="1" applyFont="1" applyFill="1" applyBorder="1" applyAlignment="1">
      <alignment vertical="top"/>
    </xf>
    <xf numFmtId="0" fontId="28" fillId="7" borderId="0" xfId="1" applyFont="1" applyFill="1" applyBorder="1" applyAlignment="1">
      <alignment horizontal="justify" vertical="top" wrapText="1"/>
    </xf>
    <xf numFmtId="0" fontId="28" fillId="7" borderId="0" xfId="1" applyFont="1" applyFill="1" applyBorder="1" applyAlignment="1">
      <alignment vertical="top" wrapText="1"/>
    </xf>
    <xf numFmtId="0" fontId="28" fillId="7" borderId="6" xfId="1" applyFont="1" applyFill="1" applyBorder="1" applyAlignment="1">
      <alignment horizontal="center" vertical="top" wrapText="1"/>
    </xf>
    <xf numFmtId="0" fontId="28" fillId="7" borderId="7" xfId="1" applyFont="1" applyFill="1" applyBorder="1" applyAlignment="1">
      <alignment horizontal="center" vertical="top" wrapText="1"/>
    </xf>
    <xf numFmtId="0" fontId="28" fillId="7" borderId="8" xfId="1" applyFont="1" applyFill="1" applyBorder="1" applyAlignment="1">
      <alignment horizontal="center" vertical="top" wrapText="1"/>
    </xf>
    <xf numFmtId="0" fontId="28" fillId="7" borderId="0" xfId="1" applyFont="1" applyFill="1" applyBorder="1" applyAlignment="1">
      <alignment horizontal="center" vertical="top" wrapText="1"/>
    </xf>
    <xf numFmtId="3" fontId="28" fillId="7" borderId="1" xfId="1" applyNumberFormat="1" applyFont="1" applyFill="1" applyBorder="1" applyAlignment="1">
      <alignment horizontal="center" vertical="top"/>
    </xf>
    <xf numFmtId="3" fontId="28" fillId="7" borderId="0" xfId="1" applyNumberFormat="1" applyFont="1" applyFill="1" applyBorder="1" applyAlignment="1">
      <alignment horizontal="center" vertical="top"/>
    </xf>
    <xf numFmtId="3" fontId="28" fillId="7" borderId="2" xfId="1" applyNumberFormat="1" applyFont="1" applyFill="1" applyBorder="1" applyAlignment="1">
      <alignment horizontal="center" vertical="top"/>
    </xf>
    <xf numFmtId="0" fontId="29" fillId="0" borderId="0" xfId="0" applyFont="1" applyAlignment="1">
      <alignment horizontal="center" vertical="center" wrapText="1"/>
    </xf>
    <xf numFmtId="0" fontId="28" fillId="7" borderId="1" xfId="1" applyFont="1" applyFill="1" applyBorder="1" applyAlignment="1">
      <alignment horizontal="center" vertical="top" wrapText="1"/>
    </xf>
    <xf numFmtId="3" fontId="28" fillId="7" borderId="17" xfId="1" applyNumberFormat="1" applyFont="1" applyFill="1" applyBorder="1" applyAlignment="1">
      <alignment horizontal="center" vertical="top"/>
    </xf>
    <xf numFmtId="3" fontId="2" fillId="0" borderId="17" xfId="1" applyNumberFormat="1" applyFont="1" applyFill="1" applyBorder="1" applyAlignment="1">
      <alignment horizontal="right"/>
    </xf>
    <xf numFmtId="0" fontId="28" fillId="7" borderId="2" xfId="1" applyFont="1" applyFill="1" applyBorder="1" applyAlignment="1">
      <alignment horizontal="center" vertical="top" wrapText="1"/>
    </xf>
    <xf numFmtId="49" fontId="9" fillId="2" borderId="0" xfId="1" applyNumberFormat="1" applyFont="1" applyFill="1" applyBorder="1" applyAlignment="1">
      <alignment horizontal="left" vertical="center"/>
    </xf>
    <xf numFmtId="0" fontId="31" fillId="0" borderId="0" xfId="0" applyFont="1" applyFill="1" applyAlignment="1">
      <alignment horizontal="left" wrapText="1"/>
    </xf>
    <xf numFmtId="0" fontId="23" fillId="0" borderId="1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1" fillId="4" borderId="0" xfId="0" applyFont="1" applyFill="1" applyAlignment="1"/>
    <xf numFmtId="49" fontId="12" fillId="10" borderId="0" xfId="1" applyNumberFormat="1" applyFont="1" applyFill="1" applyBorder="1" applyAlignment="1">
      <alignment horizontal="right" vertical="center" wrapText="1" indent="1"/>
    </xf>
    <xf numFmtId="0" fontId="32" fillId="0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49" fontId="12" fillId="3" borderId="0" xfId="1" applyNumberFormat="1" applyFont="1" applyFill="1" applyBorder="1" applyAlignment="1">
      <alignment horizontal="left" vertical="center"/>
    </xf>
    <xf numFmtId="49" fontId="27" fillId="0" borderId="0" xfId="1" applyNumberFormat="1" applyFont="1" applyFill="1" applyBorder="1" applyAlignment="1">
      <alignment horizontal="left" vertical="center"/>
    </xf>
    <xf numFmtId="0" fontId="12" fillId="10" borderId="0" xfId="1" applyFont="1" applyFill="1" applyBorder="1" applyAlignment="1">
      <alignment horizontal="left" vertical="center" wrapText="1"/>
    </xf>
    <xf numFmtId="49" fontId="12" fillId="3" borderId="0" xfId="1" applyNumberFormat="1" applyFont="1" applyFill="1" applyBorder="1" applyAlignment="1">
      <alignment horizontal="left" vertical="center"/>
    </xf>
    <xf numFmtId="0" fontId="11" fillId="3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49" fontId="11" fillId="4" borderId="0" xfId="1" applyNumberFormat="1" applyFont="1" applyFill="1" applyBorder="1" applyAlignment="1">
      <alignment horizontal="left" vertical="center"/>
    </xf>
    <xf numFmtId="49" fontId="11" fillId="10" borderId="0" xfId="1" applyNumberFormat="1" applyFont="1" applyFill="1" applyBorder="1" applyAlignment="1">
      <alignment horizontal="left" vertical="center"/>
    </xf>
    <xf numFmtId="0" fontId="12" fillId="5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49" fontId="23" fillId="0" borderId="3" xfId="1" applyNumberFormat="1" applyFont="1" applyFill="1" applyBorder="1" applyAlignment="1">
      <alignment horizontal="center" vertical="center" wrapText="1"/>
    </xf>
    <xf numFmtId="49" fontId="23" fillId="0" borderId="4" xfId="1" applyNumberFormat="1" applyFont="1" applyFill="1" applyBorder="1" applyAlignment="1">
      <alignment horizontal="center" vertical="center" wrapText="1"/>
    </xf>
    <xf numFmtId="49" fontId="23" fillId="0" borderId="5" xfId="1" applyNumberFormat="1" applyFont="1" applyFill="1" applyBorder="1" applyAlignment="1">
      <alignment horizontal="center" vertical="center" wrapText="1"/>
    </xf>
    <xf numFmtId="49" fontId="27" fillId="0" borderId="0" xfId="1" applyNumberFormat="1" applyFont="1" applyFill="1" applyBorder="1" applyAlignment="1">
      <alignment horizontal="left" vertical="center"/>
    </xf>
    <xf numFmtId="0" fontId="23" fillId="0" borderId="9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23" fillId="0" borderId="14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3" borderId="0" xfId="0" applyFont="1" applyFill="1"/>
    <xf numFmtId="0" fontId="1" fillId="4" borderId="0" xfId="0" applyFont="1" applyFill="1"/>
    <xf numFmtId="0" fontId="1" fillId="0" borderId="0" xfId="0" applyFont="1" applyAlignment="1"/>
    <xf numFmtId="49" fontId="1" fillId="0" borderId="0" xfId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2" xfId="1" applyNumberFormat="1" applyFont="1" applyFill="1" applyBorder="1" applyAlignment="1">
      <alignment horizontal="right"/>
    </xf>
    <xf numFmtId="3" fontId="1" fillId="0" borderId="1" xfId="1" applyNumberFormat="1" applyFont="1" applyFill="1" applyBorder="1" applyAlignment="1">
      <alignment horizontal="right"/>
    </xf>
    <xf numFmtId="3" fontId="1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left"/>
    </xf>
    <xf numFmtId="3" fontId="1" fillId="0" borderId="0" xfId="1" applyNumberFormat="1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164" fontId="1" fillId="0" borderId="0" xfId="1" applyNumberFormat="1" applyFont="1" applyFill="1" applyBorder="1"/>
    <xf numFmtId="0" fontId="1" fillId="0" borderId="0" xfId="1" applyFont="1" applyFill="1" applyBorder="1"/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/>
    </xf>
    <xf numFmtId="49" fontId="1" fillId="7" borderId="0" xfId="1" applyNumberFormat="1" applyFont="1" applyFill="1" applyBorder="1" applyAlignment="1">
      <alignment horizontal="left" vertical="center"/>
    </xf>
    <xf numFmtId="0" fontId="1" fillId="7" borderId="0" xfId="1" applyFont="1" applyFill="1" applyBorder="1" applyAlignment="1">
      <alignment vertical="center" wrapText="1"/>
    </xf>
    <xf numFmtId="49" fontId="1" fillId="7" borderId="0" xfId="1" applyNumberFormat="1" applyFont="1" applyFill="1" applyBorder="1" applyAlignment="1">
      <alignment horizontal="center" vertical="center" wrapText="1"/>
    </xf>
    <xf numFmtId="0" fontId="1" fillId="7" borderId="0" xfId="1" applyFont="1" applyFill="1" applyBorder="1" applyAlignment="1">
      <alignment horizontal="center" vertical="center" wrapText="1"/>
    </xf>
    <xf numFmtId="3" fontId="1" fillId="7" borderId="1" xfId="1" applyNumberFormat="1" applyFont="1" applyFill="1" applyBorder="1" applyAlignment="1">
      <alignment horizontal="right" wrapText="1"/>
    </xf>
    <xf numFmtId="3" fontId="1" fillId="7" borderId="0" xfId="1" applyNumberFormat="1" applyFont="1" applyFill="1" applyBorder="1" applyAlignment="1">
      <alignment horizontal="right"/>
    </xf>
    <xf numFmtId="3" fontId="1" fillId="7" borderId="0" xfId="1" applyNumberFormat="1" applyFont="1" applyFill="1" applyBorder="1" applyAlignment="1">
      <alignment horizontal="right" wrapText="1"/>
    </xf>
    <xf numFmtId="3" fontId="1" fillId="7" borderId="2" xfId="1" applyNumberFormat="1" applyFont="1" applyFill="1" applyBorder="1" applyAlignment="1">
      <alignment horizontal="right"/>
    </xf>
    <xf numFmtId="1" fontId="1" fillId="0" borderId="0" xfId="1" applyNumberFormat="1" applyFont="1" applyFill="1" applyBorder="1" applyAlignment="1">
      <alignment horizontal="right"/>
    </xf>
    <xf numFmtId="0" fontId="1" fillId="3" borderId="0" xfId="1" applyFont="1" applyFill="1" applyBorder="1"/>
    <xf numFmtId="49" fontId="1" fillId="0" borderId="0" xfId="1" applyNumberFormat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 wrapText="1"/>
    </xf>
    <xf numFmtId="3" fontId="1" fillId="0" borderId="1" xfId="1" applyNumberFormat="1" applyFont="1" applyFill="1" applyBorder="1" applyAlignment="1">
      <alignment horizontal="right" wrapText="1"/>
    </xf>
    <xf numFmtId="3" fontId="1" fillId="0" borderId="0" xfId="1" applyNumberFormat="1" applyFont="1" applyFill="1" applyBorder="1" applyAlignment="1">
      <alignment horizontal="right" wrapText="1"/>
    </xf>
    <xf numFmtId="49" fontId="1" fillId="0" borderId="0" xfId="1" applyNumberFormat="1" applyFont="1" applyFill="1" applyBorder="1" applyAlignment="1">
      <alignment horizontal="left" vertical="center" wrapText="1"/>
    </xf>
    <xf numFmtId="3" fontId="1" fillId="0" borderId="2" xfId="1" applyNumberFormat="1" applyFont="1" applyFill="1" applyBorder="1" applyAlignment="1">
      <alignment horizontal="right" wrapText="1"/>
    </xf>
    <xf numFmtId="49" fontId="1" fillId="4" borderId="0" xfId="1" applyNumberFormat="1" applyFont="1" applyFill="1" applyBorder="1" applyAlignment="1">
      <alignment horizontal="left" vertical="center"/>
    </xf>
    <xf numFmtId="0" fontId="1" fillId="4" borderId="0" xfId="1" applyFont="1" applyFill="1" applyBorder="1" applyAlignment="1">
      <alignment horizontal="center" vertical="center"/>
    </xf>
    <xf numFmtId="3" fontId="1" fillId="4" borderId="1" xfId="1" applyNumberFormat="1" applyFont="1" applyFill="1" applyBorder="1" applyAlignment="1">
      <alignment horizontal="right" wrapText="1"/>
    </xf>
    <xf numFmtId="3" fontId="1" fillId="4" borderId="0" xfId="1" applyNumberFormat="1" applyFont="1" applyFill="1" applyBorder="1" applyAlignment="1">
      <alignment horizontal="right"/>
    </xf>
    <xf numFmtId="3" fontId="1" fillId="4" borderId="0" xfId="1" applyNumberFormat="1" applyFont="1" applyFill="1" applyBorder="1" applyAlignment="1">
      <alignment horizontal="right" wrapText="1"/>
    </xf>
    <xf numFmtId="3" fontId="1" fillId="4" borderId="2" xfId="1" applyNumberFormat="1" applyFont="1" applyFill="1" applyBorder="1" applyAlignment="1">
      <alignment horizontal="right" wrapText="1"/>
    </xf>
    <xf numFmtId="3" fontId="1" fillId="4" borderId="2" xfId="1" applyNumberFormat="1" applyFont="1" applyFill="1" applyBorder="1" applyAlignment="1">
      <alignment horizontal="right"/>
    </xf>
    <xf numFmtId="49" fontId="1" fillId="12" borderId="0" xfId="1" applyNumberFormat="1" applyFont="1" applyFill="1" applyBorder="1" applyAlignment="1">
      <alignment horizontal="left" vertical="center"/>
    </xf>
    <xf numFmtId="0" fontId="1" fillId="12" borderId="0" xfId="1" applyFont="1" applyFill="1" applyBorder="1" applyAlignment="1">
      <alignment horizontal="center" vertical="center"/>
    </xf>
    <xf numFmtId="0" fontId="1" fillId="12" borderId="0" xfId="1" applyFont="1" applyFill="1" applyBorder="1" applyAlignment="1">
      <alignment horizontal="center"/>
    </xf>
    <xf numFmtId="3" fontId="1" fillId="12" borderId="1" xfId="1" applyNumberFormat="1" applyFont="1" applyFill="1" applyBorder="1" applyAlignment="1">
      <alignment horizontal="right" wrapText="1"/>
    </xf>
    <xf numFmtId="3" fontId="1" fillId="12" borderId="0" xfId="1" applyNumberFormat="1" applyFont="1" applyFill="1" applyBorder="1" applyAlignment="1">
      <alignment horizontal="right"/>
    </xf>
    <xf numFmtId="3" fontId="1" fillId="12" borderId="0" xfId="1" applyNumberFormat="1" applyFont="1" applyFill="1" applyBorder="1" applyAlignment="1">
      <alignment horizontal="right" wrapText="1"/>
    </xf>
    <xf numFmtId="3" fontId="1" fillId="12" borderId="2" xfId="1" applyNumberFormat="1" applyFont="1" applyFill="1" applyBorder="1" applyAlignment="1">
      <alignment horizontal="right" wrapText="1"/>
    </xf>
    <xf numFmtId="3" fontId="1" fillId="12" borderId="2" xfId="1" applyNumberFormat="1" applyFont="1" applyFill="1" applyBorder="1" applyAlignment="1">
      <alignment horizontal="right"/>
    </xf>
    <xf numFmtId="0" fontId="1" fillId="0" borderId="0" xfId="1" applyFont="1" applyFill="1" applyBorder="1" applyAlignment="1"/>
    <xf numFmtId="49" fontId="1" fillId="5" borderId="0" xfId="1" applyNumberFormat="1" applyFont="1" applyFill="1" applyBorder="1" applyAlignment="1">
      <alignment horizontal="left" vertical="center"/>
    </xf>
    <xf numFmtId="0" fontId="1" fillId="5" borderId="0" xfId="1" applyFont="1" applyFill="1" applyBorder="1" applyAlignment="1">
      <alignment horizontal="center" vertical="center"/>
    </xf>
    <xf numFmtId="0" fontId="1" fillId="5" borderId="0" xfId="1" applyFont="1" applyFill="1" applyBorder="1" applyAlignment="1">
      <alignment horizontal="center"/>
    </xf>
    <xf numFmtId="0" fontId="1" fillId="5" borderId="0" xfId="1" applyFont="1" applyFill="1" applyBorder="1" applyAlignment="1">
      <alignment horizontal="center" vertical="center" wrapText="1"/>
    </xf>
    <xf numFmtId="3" fontId="1" fillId="5" borderId="1" xfId="1" applyNumberFormat="1" applyFont="1" applyFill="1" applyBorder="1" applyAlignment="1">
      <alignment horizontal="right" wrapText="1"/>
    </xf>
    <xf numFmtId="3" fontId="1" fillId="5" borderId="0" xfId="1" applyNumberFormat="1" applyFont="1" applyFill="1" applyBorder="1" applyAlignment="1">
      <alignment horizontal="right" wrapText="1"/>
    </xf>
    <xf numFmtId="3" fontId="1" fillId="5" borderId="2" xfId="1" applyNumberFormat="1" applyFont="1" applyFill="1" applyBorder="1" applyAlignment="1">
      <alignment horizontal="right" wrapText="1"/>
    </xf>
    <xf numFmtId="3" fontId="1" fillId="5" borderId="0" xfId="1" applyNumberFormat="1" applyFont="1" applyFill="1" applyBorder="1" applyAlignment="1">
      <alignment horizontal="right"/>
    </xf>
    <xf numFmtId="49" fontId="1" fillId="13" borderId="0" xfId="1" applyNumberFormat="1" applyFont="1" applyFill="1" applyBorder="1" applyAlignment="1">
      <alignment horizontal="left" vertical="center"/>
    </xf>
    <xf numFmtId="0" fontId="1" fillId="13" borderId="0" xfId="1" applyFont="1" applyFill="1" applyBorder="1" applyAlignment="1">
      <alignment horizontal="center" vertical="center"/>
    </xf>
    <xf numFmtId="0" fontId="1" fillId="13" borderId="0" xfId="1" applyFont="1" applyFill="1" applyBorder="1" applyAlignment="1">
      <alignment horizontal="center"/>
    </xf>
    <xf numFmtId="0" fontId="1" fillId="13" borderId="0" xfId="1" applyFont="1" applyFill="1" applyBorder="1" applyAlignment="1">
      <alignment horizontal="center" vertical="center" wrapText="1"/>
    </xf>
    <xf numFmtId="3" fontId="1" fillId="13" borderId="1" xfId="1" applyNumberFormat="1" applyFont="1" applyFill="1" applyBorder="1" applyAlignment="1">
      <alignment horizontal="right" wrapText="1"/>
    </xf>
    <xf numFmtId="3" fontId="1" fillId="13" borderId="0" xfId="1" applyNumberFormat="1" applyFont="1" applyFill="1" applyBorder="1" applyAlignment="1">
      <alignment horizontal="right" wrapText="1"/>
    </xf>
    <xf numFmtId="3" fontId="1" fillId="13" borderId="2" xfId="1" applyNumberFormat="1" applyFont="1" applyFill="1" applyBorder="1" applyAlignment="1">
      <alignment horizontal="right" wrapText="1"/>
    </xf>
    <xf numFmtId="3" fontId="1" fillId="13" borderId="0" xfId="1" applyNumberFormat="1" applyFont="1" applyFill="1" applyBorder="1" applyAlignment="1">
      <alignment horizontal="right"/>
    </xf>
    <xf numFmtId="3" fontId="1" fillId="5" borderId="2" xfId="1" applyNumberFormat="1" applyFont="1" applyFill="1" applyBorder="1" applyAlignment="1">
      <alignment horizontal="right"/>
    </xf>
    <xf numFmtId="0" fontId="1" fillId="4" borderId="0" xfId="1" applyFont="1" applyFill="1" applyBorder="1"/>
    <xf numFmtId="0" fontId="1" fillId="0" borderId="0" xfId="1" applyFont="1" applyFill="1" applyBorder="1" applyAlignment="1">
      <alignment vertical="center" wrapText="1"/>
    </xf>
    <xf numFmtId="3" fontId="1" fillId="0" borderId="1" xfId="1" applyNumberFormat="1" applyFont="1" applyFill="1" applyBorder="1" applyAlignment="1">
      <alignment horizontal="right" vertical="center" wrapText="1"/>
    </xf>
    <xf numFmtId="3" fontId="1" fillId="0" borderId="0" xfId="1" applyNumberFormat="1" applyFont="1" applyFill="1" applyBorder="1" applyAlignment="1">
      <alignment horizontal="right" vertical="center" wrapText="1"/>
    </xf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 wrapText="1"/>
    </xf>
    <xf numFmtId="3" fontId="1" fillId="5" borderId="0" xfId="1" applyNumberFormat="1" applyFont="1" applyFill="1" applyBorder="1" applyAlignment="1">
      <alignment horizontal="left" vertical="center" wrapText="1"/>
    </xf>
    <xf numFmtId="3" fontId="1" fillId="5" borderId="0" xfId="1" applyNumberFormat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right"/>
    </xf>
    <xf numFmtId="0" fontId="1" fillId="5" borderId="0" xfId="1" applyFont="1" applyFill="1" applyBorder="1" applyAlignment="1">
      <alignment horizontal="right"/>
    </xf>
    <xf numFmtId="0" fontId="1" fillId="5" borderId="2" xfId="1" applyFont="1" applyFill="1" applyBorder="1" applyAlignment="1">
      <alignment horizontal="right"/>
    </xf>
    <xf numFmtId="0" fontId="1" fillId="7" borderId="0" xfId="1" applyFont="1" applyFill="1" applyBorder="1"/>
    <xf numFmtId="0" fontId="1" fillId="9" borderId="0" xfId="1" applyFont="1" applyFill="1" applyBorder="1"/>
    <xf numFmtId="1" fontId="1" fillId="6" borderId="0" xfId="1" applyNumberFormat="1" applyFont="1" applyFill="1" applyBorder="1" applyAlignment="1">
      <alignment horizontal="right"/>
    </xf>
    <xf numFmtId="0" fontId="1" fillId="8" borderId="0" xfId="1" applyFont="1" applyFill="1" applyBorder="1"/>
    <xf numFmtId="0" fontId="1" fillId="0" borderId="0" xfId="1" applyFont="1" applyFill="1" applyBorder="1" applyAlignment="1">
      <alignment horizontal="center" vertical="center"/>
    </xf>
    <xf numFmtId="0" fontId="1" fillId="0" borderId="2" xfId="1" applyFont="1" applyFill="1" applyBorder="1"/>
    <xf numFmtId="0" fontId="1" fillId="0" borderId="1" xfId="1" applyFont="1" applyFill="1" applyBorder="1"/>
    <xf numFmtId="3" fontId="1" fillId="0" borderId="0" xfId="1" applyNumberFormat="1" applyFont="1" applyFill="1" applyBorder="1"/>
    <xf numFmtId="3" fontId="1" fillId="0" borderId="17" xfId="1" applyNumberFormat="1" applyFont="1" applyFill="1" applyBorder="1" applyAlignment="1">
      <alignment horizontal="right"/>
    </xf>
    <xf numFmtId="3" fontId="1" fillId="0" borderId="2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3" fontId="1" fillId="0" borderId="1" xfId="1" applyNumberFormat="1" applyFont="1" applyFill="1" applyBorder="1" applyAlignment="1">
      <alignment horizontal="center"/>
    </xf>
    <xf numFmtId="3" fontId="1" fillId="7" borderId="17" xfId="1" applyNumberFormat="1" applyFont="1" applyFill="1" applyBorder="1" applyAlignment="1">
      <alignment horizontal="right"/>
    </xf>
    <xf numFmtId="0" fontId="1" fillId="0" borderId="1" xfId="1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left" wrapText="1"/>
    </xf>
    <xf numFmtId="3" fontId="1" fillId="11" borderId="1" xfId="1" applyNumberFormat="1" applyFont="1" applyFill="1" applyBorder="1" applyAlignment="1">
      <alignment horizontal="center"/>
    </xf>
    <xf numFmtId="3" fontId="1" fillId="11" borderId="0" xfId="1" applyNumberFormat="1" applyFont="1" applyFill="1" applyBorder="1" applyAlignment="1">
      <alignment horizontal="left"/>
    </xf>
    <xf numFmtId="3" fontId="1" fillId="11" borderId="0" xfId="1" applyNumberFormat="1" applyFont="1" applyFill="1" applyBorder="1" applyAlignment="1">
      <alignment horizontal="center"/>
    </xf>
    <xf numFmtId="3" fontId="1" fillId="11" borderId="2" xfId="1" applyNumberFormat="1" applyFont="1" applyFill="1" applyBorder="1" applyAlignment="1">
      <alignment horizontal="center"/>
    </xf>
    <xf numFmtId="3" fontId="1" fillId="0" borderId="2" xfId="1" applyNumberFormat="1" applyFont="1" applyFill="1" applyBorder="1" applyAlignment="1">
      <alignment horizontal="right" vertical="center" wrapText="1"/>
    </xf>
    <xf numFmtId="3" fontId="1" fillId="0" borderId="17" xfId="1" applyNumberFormat="1" applyFont="1" applyFill="1" applyBorder="1" applyAlignment="1">
      <alignment horizontal="right" vertical="center" wrapText="1"/>
    </xf>
    <xf numFmtId="0" fontId="1" fillId="0" borderId="0" xfId="1" applyFont="1" applyFill="1" applyBorder="1" applyAlignment="1">
      <alignment horizontal="left" vertical="top" wrapText="1"/>
    </xf>
    <xf numFmtId="3" fontId="1" fillId="4" borderId="17" xfId="1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vertical="center"/>
    </xf>
    <xf numFmtId="165" fontId="1" fillId="0" borderId="0" xfId="1" applyNumberFormat="1" applyFont="1" applyFill="1" applyBorder="1"/>
    <xf numFmtId="1" fontId="1" fillId="0" borderId="0" xfId="1" applyNumberFormat="1" applyFont="1" applyFill="1" applyBorder="1"/>
    <xf numFmtId="0" fontId="1" fillId="0" borderId="0" xfId="0" applyFont="1" applyFill="1" applyBorder="1" applyAlignment="1">
      <alignment horizontal="right" vertical="center"/>
    </xf>
    <xf numFmtId="3" fontId="1" fillId="0" borderId="1" xfId="1" applyNumberFormat="1" applyFont="1" applyFill="1" applyBorder="1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 wrapText="1"/>
    </xf>
    <xf numFmtId="3" fontId="1" fillId="11" borderId="1" xfId="1" applyNumberFormat="1" applyFont="1" applyFill="1" applyBorder="1" applyAlignment="1">
      <alignment horizontal="right" wrapText="1"/>
    </xf>
    <xf numFmtId="3" fontId="1" fillId="11" borderId="0" xfId="1" applyNumberFormat="1" applyFont="1" applyFill="1" applyBorder="1" applyAlignment="1">
      <alignment horizontal="right" wrapText="1"/>
    </xf>
    <xf numFmtId="3" fontId="1" fillId="11" borderId="2" xfId="1" applyNumberFormat="1" applyFont="1" applyFill="1" applyBorder="1" applyAlignment="1">
      <alignment horizontal="right" wrapText="1"/>
    </xf>
    <xf numFmtId="0" fontId="1" fillId="11" borderId="0" xfId="1" applyFont="1" applyFill="1" applyBorder="1"/>
    <xf numFmtId="2" fontId="1" fillId="0" borderId="0" xfId="1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18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rgb="FFC00000"/>
      </font>
    </dxf>
    <dxf>
      <font>
        <sz val="10"/>
      </font>
    </dxf>
    <dxf>
      <font>
        <sz val="10"/>
      </font>
    </dxf>
    <dxf>
      <alignment wrapText="0" readingOrder="0"/>
    </dxf>
    <dxf>
      <font>
        <sz val="8"/>
      </font>
    </dxf>
    <dxf>
      <font>
        <sz val="8"/>
      </font>
    </dxf>
    <dxf>
      <font>
        <sz val="11"/>
      </font>
    </dxf>
  </dxfs>
  <tableStyles count="0" defaultTableStyle="TableStyleMedium2" defaultPivotStyle="PivotStyleLight16"/>
  <colors>
    <mruColors>
      <color rgb="FFFFF8E5"/>
      <color rgb="FFF6F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419101</xdr:colOff>
      <xdr:row>7</xdr:row>
      <xdr:rowOff>533400</xdr:rowOff>
    </xdr:from>
    <xdr:to>
      <xdr:col>5</xdr:col>
      <xdr:colOff>119064</xdr:colOff>
      <xdr:row>9</xdr:row>
      <xdr:rowOff>203417</xdr:rowOff>
    </xdr:to>
    <xdr:pic>
      <xdr:nvPicPr>
        <xdr:cNvPr id="2" name="Picture 1" descr="HRZZ - Hrvatska zaklada za znanos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4151" y="1695450"/>
          <a:ext cx="1528763" cy="57864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361950</xdr:colOff>
      <xdr:row>5</xdr:row>
      <xdr:rowOff>196850</xdr:rowOff>
    </xdr:from>
    <xdr:to>
      <xdr:col>6</xdr:col>
      <xdr:colOff>317500</xdr:colOff>
      <xdr:row>7</xdr:row>
      <xdr:rowOff>334097</xdr:rowOff>
    </xdr:to>
    <xdr:pic>
      <xdr:nvPicPr>
        <xdr:cNvPr id="3" name="Picture 2" descr="IJF-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7000" y="806450"/>
          <a:ext cx="2393950" cy="689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199160</xdr:colOff>
          <xdr:row>13</xdr:row>
          <xdr:rowOff>43296</xdr:rowOff>
        </xdr:from>
        <xdr:to>
          <xdr:col>17</xdr:col>
          <xdr:colOff>425378</xdr:colOff>
          <xdr:row>40</xdr:row>
          <xdr:rowOff>73602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A00-000004000000}"/>
                </a:ext>
              </a:extLst>
            </xdr:cNvPr>
            <xdr:cNvGrpSpPr/>
          </xdr:nvGrpSpPr>
          <xdr:grpSpPr>
            <a:xfrm>
              <a:off x="11972060" y="1948296"/>
              <a:ext cx="7541418" cy="5173806"/>
              <a:chOff x="12417137" y="1922318"/>
              <a:chExt cx="7499854" cy="4940011"/>
            </a:xfrm>
          </xdr:grpSpPr>
          <xdr:grpSp>
            <xdr:nvGrpSpPr>
              <xdr:cNvPr id="10" name="Group 9">
                <a:extLst>
                  <a:ext uri="{FF2B5EF4-FFF2-40B4-BE49-F238E27FC236}">
                    <a16:creationId xmlns:a16="http://schemas.microsoft.com/office/drawing/2014/main" id="{00000000-0008-0000-0A00-00000A000000}"/>
                  </a:ext>
                </a:extLst>
              </xdr:cNvPr>
              <xdr:cNvGrpSpPr/>
            </xdr:nvGrpSpPr>
            <xdr:grpSpPr>
              <a:xfrm>
                <a:off x="12417137" y="1922318"/>
                <a:ext cx="7499854" cy="4940011"/>
                <a:chOff x="7991475" y="233732"/>
                <a:chExt cx="7541554" cy="6376267"/>
              </a:xfrm>
            </xdr:grpSpPr>
          </xdr:grpSp>
        </xdr:grp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vica Urban" refreshedDate="42754.840124884257" createdVersion="6" refreshedVersion="6" minRefreshableVersion="3" recordCount="729" xr:uid="{00000000-000A-0000-FFFF-FFFF00000000}">
  <cacheSource type="worksheet">
    <worksheetSource ref="A1:P730" sheet="baza"/>
  </cacheSource>
  <cacheFields count="16">
    <cacheField name="DSR/Lokalno" numFmtId="0">
      <sharedItems count="8">
        <s v="Središnja država"/>
        <s v="Grad Split"/>
        <s v="Grad Osijek"/>
        <s v="Grad Rijeka"/>
        <s v="Grad Zagreb"/>
        <s v="Osječko-baranjska županija"/>
        <s v="Primorsko-goranska županija"/>
        <s v="Splitsko-dalmatinska županija"/>
      </sharedItems>
    </cacheField>
    <cacheField name="Godina" numFmtId="0">
      <sharedItems containsSemiMixedTypes="0" containsString="0" containsNumber="1" containsInteger="1" minValue="2011" maxValue="2016" count="6">
        <n v="2011"/>
        <n v="2012"/>
        <n v="2013"/>
        <n v="2014"/>
        <n v="2015"/>
        <n v="2016"/>
      </sharedItems>
    </cacheField>
    <cacheField name="Skupina" numFmtId="0">
      <sharedItems count="9">
        <s v="(2) Invaliditet"/>
        <s v="(5) Obitelj / djeca"/>
        <s v="(1) Bolest / zdravstvena skrb"/>
        <s v="(7) Stanovanje"/>
        <s v="(3) Starost"/>
        <s v="(8) Socijalna isključenost"/>
        <s v="(4) Preživjeli uzdržavani članovi"/>
        <s v="(9) Prijevoz"/>
        <s v="(6) Nezaposlenost"/>
      </sharedItems>
    </cacheField>
    <cacheField name="Šifra naknade" numFmtId="0">
      <sharedItems/>
    </cacheField>
    <cacheField name="Naziv naknade" numFmtId="0">
      <sharedItems count="275">
        <s v="Invalidska mirovina, na temelju općih propisa"/>
        <s v="Invalidska mirovina, za pripadnika HV-a"/>
        <s v="Invalidska mirovina, za HBDR-a"/>
        <s v="Invalidska mirovina, za pripadnika HVO-a"/>
        <s v="Invalidska mirovina, za ostale korisnike na temelju posebnih propisa"/>
        <s v="Zaštitni dodatak uz invalidsku mirovinu prema ZOMIO-u"/>
        <s v="Naknada zbog tjelesnog oštećenja uslijed ozljede na radu ili profesionalne bolesti, prema ZOMIO-u"/>
        <s v="Naknada zbog tjelesnog oštećenja uslijed ozljede na radu ili profesionalne bolesti, prema ZOMO-u"/>
        <s v="Novčana naknada radnicima izloženima azbestu"/>
        <s v="Naknada plaće za vrijeme profesionalne rehabilitacije invalida rada"/>
        <s v="Posebni doplatak za profesionalnu rehabilitaciju HRVI-a"/>
        <s v="Osobna invalidnina - opća"/>
        <s v="Osobna invalidnina za HRVI-a"/>
        <s v="Osobna invalidnina za MVI-a"/>
        <s v="Osobna invalidnina za CIR-a"/>
        <s v="Osobna invalidnina za RVI-a"/>
        <s v="Naknada korisnicima osobne invalidnine (GST)"/>
        <s v="Doplatak za pomoć i njegu"/>
        <s v="Doplatak za pomoć i njegu ostvaren prema ZOMIO-u"/>
        <s v="Doplatak za njegu i pomoć druge osobe za HRVI-a"/>
        <s v="Dodatak za njegu i pomoć druge osobe za MVI-a"/>
        <s v="Dodatak za njegu i pomoć druge osobe za CIR-a"/>
        <s v="Dodatak za njegu i pomoć druge osobe za RVI-a"/>
        <s v="Doplatak za pripomoć u kući za HBDR-a"/>
        <s v="Dodatak za pripomoć u kući za CIR-a"/>
        <s v="Dodatak za pripomoć u kući za RVI-a"/>
        <s v="Pomoć i njega u kući (GOS)"/>
        <s v="Pravo na uslugu pomoći u kući (GRI)"/>
        <s v="Subvencija usluga pomoći i njege u kući (GST)"/>
        <s v="Novčana pomoć korisnicima doplatka za pomoć i njegu i korisnicima osobne invalidnine (GZG)"/>
        <s v="Naknada za roditelja njegovatelja ili za njegovatelja"/>
        <s v="Naknada tijekom rada s polovicom punog radnog vremena radi pojačane njege djeteta"/>
        <s v="Naknada tijekom rada s polovicom punog radnog vremena radi njege djeteta s težim smetnjama u razvoju"/>
        <s v="Naknada tijekom dopusta radi njege djeteta s težim smetnjama u razvoju"/>
        <s v="Novčana pomoć osobama sa statusom roditelja njegovatelja ili njegovatelja (GZG)"/>
        <s v="Ortopedski doplatak za HRVI-a"/>
        <s v="Ortopedski dodatak za MVI-a"/>
        <s v="Ortopedski dodatak za CIR-a"/>
        <s v="Ortopedski dodatak za RVI-a"/>
        <s v="Naknada do zaposlenja"/>
        <s v="Naknada za rodiljni dopust"/>
        <s v="Naknada za rodiljni dopust, obvezni dio dopusta"/>
        <s v="Naknada za rodiljni dopust, dodatni dio dopusta"/>
        <s v="Naknada za roditeljski dopust"/>
        <s v="Naknada za rodiljni i roditeljski dopust uz rad s polovicom punoga radnog vremena"/>
        <s v="Naknada za roditelja koji djetetu pruža pojačanu brigu i njegu, a radi s polovicom punoga radnog vremena"/>
        <s v="Naknada za rodiljni i roditeljski dopust za slučaj smrti djeteta"/>
        <s v="Naknada za dopust zaposlenog roditelja ili samozaposlenog roditelja djeteta s težim smetnjama u razvoju"/>
        <s v="Naknada za roditeljski dopust posvojitelja"/>
        <s v="Naknada za dopust posvojitelja koji radi s polovicom punoga radnog vremena"/>
        <s v="Naknada za rodiljnu poštedu od rada za roditelja koji ostvaruje drugi dohodak, roditelja poljoprivrednika i nezaposlenog roditelja "/>
        <s v="Naknada za roditeljsku poštedu od rada za roditelja koji ostvaruje drugi dohodak, roditelja poljoprivrednika i nezaposlenog roditelja "/>
        <s v="Naknada za slučaj smrti djeteta za roditelja koji ostvaruje drugi dohodak, roditelja poljoprivrednika i nezaposlenog roditelja "/>
        <s v="Pomoć za rodiljnu brigu o novorođenom djetetu za roditelja izvan sustava rada"/>
        <s v="Pomoć za roditeljsku brigu o novorođenom djetetu za roditelja izvan sustava rada"/>
        <s v="Naknada za slučaj smrti djeteta za roditelja izvan sustava rada"/>
        <s v="Naknada za posvojiteljsku poštedu od rada za posvojitelja koji ostvaruje drugi dohodak, posvojitelja poljoprivrednika i nezaposlenog posvojitelja"/>
        <s v="Pomoć za posvojiteljsku brigu o djetetu za posvojitelja izvan sustava rada"/>
        <s v="Jednokratna novčana potpora za novorođeno dijete"/>
        <s v="Novčana pomoć za opremu novorođenog djeteta (GOS)"/>
        <s v="Pravo na pomoć za nabavu opreme novorođenčeta (GRI)"/>
        <s v="Naknada novorođenoj djeci (GST)"/>
        <s v="Novčana pomoć za opremu novorođenog djeteta (GZG)"/>
        <s v="Jednokratne novčane pomoći obiteljima novorođene djece (ZOB)"/>
        <s v="Doplatak za djecu"/>
        <s v="Doplatak za djecu (opći)"/>
        <s v="Doplatak za djecu za djecu s težim ili teškim invaliditetom"/>
        <s v="Doplatak za djecu smrtno stradalog, zatočenog ili nestalog HBDR-a"/>
        <s v="&quot;Pronatalitetni dodatak&quot; uz doplatak za djecu"/>
        <s v="Naknada za smještaj djeteta u udomiteljsku obitelj"/>
        <s v="Naknada za smještaj odrasle osobe u udomiteljsku obitelj"/>
        <s v="Udomiteljska naknada (osobna naknada udomitelju)"/>
        <s v="Pomoć za privremeno uzdržavanje djeteta"/>
        <s v="Subvencioniranje cijene predškolskih programa (GOS)"/>
        <s v="Pravo na pomoć za podmirenje troškova boravka djece u jaslicama i vrtićima (GRI)"/>
        <s v="Sufinanciranje cijene programa jaslica i dječjih vrtića (GST)"/>
        <s v="Subvencioniranje učešća roditelja u cijeni predškolskih programa (GZG)"/>
        <s v="Sufinanciranje programa produženog boravka (GOS)"/>
        <s v="Sufinanciranje programa produženog boravka i cjelodnevnog odgojno-obrazovnog rada (GRI)"/>
        <s v="Subvencioniranje produženog boravka u osnovnim školama (GZG)"/>
        <s v="Pravo na besplatnu hranu za dojenčad (GRI)"/>
        <s v="Pomoć djeci u mliječnoj hrani (GZG)"/>
        <s v="Pomoć u obiteljskim paketima (GZG)"/>
        <s v="Pomoć za besplatan topli obrok učenika u osnovnim školama (GOS) "/>
        <s v="Pravo na pomoć za podmirenje troškova marende i prehrane u produženom boravku učenika osnovnih škola (GRI)"/>
        <s v="Besplatne marende učenika u osnovnim školama (GST)"/>
        <s v="Sufinanciranje prehrane učenika u cjelodnevnom boravku u osnovnim školama (GST)"/>
        <s v="Subvencioniranje prehrane u osnovnim školama (GZG)"/>
        <s v="Poklon djeci iz socijalno ugroženih obitelji za božićne blagdane (GOS)"/>
        <s v="Boravak u školi u prirodi i obuka neplivača u Centru za edukaciju u Orahovici za djecu iz socijalno ugroženih obitelji (GOS) "/>
        <s v="Dječje ljetovanje/zimovanje (GZG)"/>
        <s v="Naknada za bolovanje, zbog bolesti i radi liječenja"/>
        <s v="Naknada za bolovanje, radi njege oboljelog člana obitelji"/>
        <s v="Naknada za bolovanje, zbog komplikacija u vezi s trudnoćom i porodom"/>
        <s v="Naknada za bolovanje, za HBDR-a"/>
        <s v="Naknada za bolovanje, kao posljedica ozljede na radu ili profesionalne bolesti"/>
        <s v="Naknada za troškove prijevoza u vezi s korištenjem prava na zdravstvenu zaštitu iz obveznoga zdravstvenog osiguranja"/>
        <s v="Naknada za troškove prijevoza u vezi s hemodijalizom"/>
        <s v="Naknada troškova prijevoza u vezi s ozljedom na radu ili profesionalnom bolešću"/>
        <s v="Naknada troškova smještaja roditelju uz dijete oboljelo od malignih bolesti"/>
        <s v="Naknada za prijevoz posmrtnih ostataka liječene osobe"/>
        <s v="Naknada za pogrebne troškove u vezi s ozljedom na radu ili profesionalnom bolešću"/>
        <s v="Subvencija premije dopunskog zdravstvenog osiguranja"/>
        <s v="Pomoć za stanovanje (GOS)"/>
        <s v="Pravo na naknadu za troškove stanovanja (GRI)"/>
        <s v="Naknada za troškove stanovanja (GST)"/>
        <s v="Naknada za troškove stanovanja (GZG)"/>
        <s v="Naknada za ogrjev (GZG)"/>
        <s v="Naknada za ogrjev (ZOB)"/>
        <s v="Naknada za ogrjev (ZPG)"/>
        <s v="Naknada za ogrjev (ZSD)"/>
        <s v="Naknada za ugroženog kupca energenata (električne energije)"/>
        <s v="Sufinanciranje najamnine u kriznim situacijama (GST)"/>
        <s v="Starosna mirovina, na temelju općih propisa"/>
        <s v="Starosna mirovina, za pripadnika HV-a"/>
        <s v="Starosna mirovina, za HBDR-a"/>
        <s v="Starosna mirovina, za ostale korisnike na temelju posebnih propisa"/>
        <s v="Zaštitni dodatak uz starosnu mirovinu prema ZOMIO-u"/>
        <s v="Pravo na novčanu pomoć za umirovljenike (GRI)"/>
        <s v="Naknade umirovljenicima (GST)"/>
        <s v="Novčana pomoć umirovljenicima (GZG)"/>
        <s v="Jednokratne novčane pomoći umirovljenicima (ZOB)"/>
        <s v="Zajamčena minimalna naknada / Pomoć za uzdržavanje / Stalna pomoć"/>
        <s v="Jednokratna naknada (pomoć) osobama u trenutačnim materijalnim poteškoćama"/>
        <s v="Jednokratna novčana pomoć za HBDR i članove obitelji smrtno stradalog HBDR-a i preminulog HRVI-a"/>
        <s v="Jednokratna pomoć (GOS)"/>
        <s v="Jednokratne novčane pomoći (GST)"/>
        <s v="Jednokratna pomoć socijalno ugroženim građanima (ZOB)"/>
        <s v="Novčana pomoć djeci smrtno stradalog, zatočenog ili nestalog HBDR-a (ZSD) "/>
        <s v="Jednokratna pomoć za umirovljenike i socijalno ugrožene obitelji povodom Uskrsa i Božića (GOS)"/>
        <s v="Jednokratna pomoć za umirovljenike i socijalno ugrožene obitelji povodom Uskrsa (GOS)"/>
        <s v="Jednokratna pomoć za umirovljenike i socijalno ugrožene obitelji povodom Božića (GOS)"/>
        <s v="Pomoć prehrane u pučkoj kuhinji (GOS)"/>
        <s v="Pravo na pomoć za uslugu prehrane u Pučkoj kuhinji (GRI)"/>
        <s v="Prehrana za socijalno ugrožene građane (GST)"/>
        <s v="Prehrana u pučkoj kuhinji (GZG)"/>
        <s v="Obiteljska mirovina, na temelju općih propisa"/>
        <s v="Obiteljska mirovina, za pripadnika HV-a"/>
        <s v="Obiteljska mirovina, za HBDR-a"/>
        <s v="Obiteljska mirovina, za pripadnika HVO-a"/>
        <s v="Obiteljska mirovina, za ostale korisnike na temelju posebnih propisa"/>
        <s v="Zaštitni dodatak uz obiteljsku mirovinu prema ZOMIO-u"/>
        <s v="Obiteljska invalidnina za članove obitelji smrtno stradalog HBDR-a"/>
        <s v="Obiteljska invalidnina za članove obitelji preminulog HRVI-a"/>
        <s v="Obiteljska invalidnina za roditelje smrtno stradalog HBDR-a"/>
        <s v="Povećana obiteljska invalidnina za članove obitelji smrtno stradalog HBDR-a"/>
        <s v="Uvećana obiteljska invalidnina za članove obitelji smrtno stradalog HBDR-a"/>
        <s v="Naknada obiteljske invalidnine za obitelji zatočenog i nestalog HBDR-a"/>
        <s v="Naknada u visini obiteljske mirovine za roditelje zatočenog i nestalog HBDR-a"/>
        <s v="Obiteljska invalidnina za članove obitelji CIR-a"/>
        <s v="Obiteljska invalidnina za članove obitelji RVI-a"/>
        <s v="Uvećana obiteljska invalidnina za članove obitelji RVI"/>
        <s v="Posebni dodatak za članove obitelji CIR-a"/>
        <s v="Pomoć djeci poginulih ili nestalih zagrebačkih HBDR-a (GZG)"/>
        <s v="Pomoć za podmirenje troškova javnog prijevoza (GOS)"/>
        <s v="PPTJP: Umirovljenik ili osoba s 65 i više godina (GOS)"/>
        <s v="PPTJP: Učenik osnovne škole (GOS)"/>
        <s v="PPTJP: Učenik srednje škole (GOS)"/>
        <s v="PPTJP: Student (GOS)"/>
        <s v="PPTJP: Primatelj Naknade za troškove stanovanja (GOS)"/>
        <s v="PPTJP: Korisnik pučke kuhinje (GOS)"/>
        <s v="PPTJP: 100% gluha osoba (ako nije u radnom odnosu ili umirovljenik); 100% slijepa osoba; Gluho-slijepa osoba (GOS)"/>
        <s v="PPTJP: Nezaposlena osoba koja prima Naknadu za nezaposlenost (GOS)"/>
        <s v="PPTJP: Nezaposlena osoba koja ne prima Naknadu za nezaposlenost (GOS)"/>
        <s v="Pomoć za podmirenje troškova javnog prijevoza (GRI)"/>
        <s v="PPTJP: Osoba s 65 i više godina (GRI)"/>
        <s v="PPTJP: Učenik osnovne škole (GRI)"/>
        <s v="PPTJP: Učenik srednje škole ili student (GRI)"/>
        <s v="PPTJP: Učenik srednje škole ili student iz kućanstva koje prima ZMN (GRI)"/>
        <s v="PPTJP: Nezaposlena osoba iz kućanstva koje prima ZMN (GRI)"/>
        <s v="PPTJP: Učenik srednje škole ili student iz kućanstva s nedostatnim dohotkom, koje ne prima ZMN (GRI)"/>
        <s v="PPTJP: Nezaposlena osoba iz kućanstva s nedostatnim dohotkom, koje ne prima ZMN (GRI)"/>
        <s v="PPTJP: Predstavnik kućanstva koje prima ZMN (GRI)"/>
        <s v="PPTJP: Predstavnik kućanstva s nedostatnim dohotkom, koje ne prima ZMN (GRI)"/>
        <s v="PPTJP: HRVI; RVI; CIR; Članovi obitelji SSZN HBDR-a; Dijete HRVI-ja; Dijete PUN RVI-ja i PUN CIR-a; Dijete CIRDR-a (svi pod uvjetom da nisu zaposleni) (GRI)"/>
        <s v="PPTJP: Razne skupine osoba s invaliditetom i zdravstvenim poteškoćama (svi pod uvjetom da nisu zaposleni) (GRI)"/>
        <s v="PPTJP: Dobrovoljni darivatelj krvi; muškarac (žena) s više od 40 (25) darivanja (pod uvjetom da nisu zaposleni) (GRI)"/>
        <s v="Subvencija gradskog prijevoza za građane (GST)"/>
        <s v="SGPGST: Umirovljenik ispod 65 godina (GST)"/>
        <s v="SGPGST: Umirovljenik s 65 i više godina (GST)"/>
        <s v="SGPGST: Učenik ili student (GST)"/>
        <s v="SGPGST: Učenik ili student iz obitelji s troje i više djece koja prima Doplatak za djecu (GST)"/>
        <s v="SGPGST: Učenik ili student sportaš (GST)"/>
        <s v="SGPGST: Korisnik pučke kuhinje (GST)"/>
        <s v="SGPGST: Osoba nedostatnog dohotka, ako joj je prijevoz potreban radi rješavanja zdravstvenih problema (GST)"/>
        <s v="SGPGST: Nezaposleni HBDR (GST)"/>
        <s v="SGPGST: Član obitelji nestalog ili poginulog HBDR-a (GST)"/>
        <s v="SGPGST: Osoba s tjelesnim invaliditetom od 70-100% (GST)"/>
        <s v="SGPGST: Dobrovoljni darivatelji krvi; muškarac (žena) s više od 40 (20) darivanja (GST)"/>
        <s v="Besplatne pokazne karte ZET-a (GZG)"/>
        <s v="BPK-ZET: Učenik ili student (GZG)"/>
        <s v="BPK-ZET: Umirovljenik (GZG)"/>
        <s v="BPK-ZET: Starija osoba (GZG)"/>
        <s v="BPK-ZET: Korisnik minimalne zajamčene naknade nesposoban za rad (GZG)"/>
        <s v="BPK-ZET: Nezaposlena osoba (GZG)"/>
        <s v="BPK-ZET: Osoba s invaliditetom koja nije zaposlena (GZG)"/>
        <s v="BPK-ZET: Člana obitelji smrtno stradalog, zatočenog ili nestalog HBDR-a (GZG)"/>
        <s v="BPK-ZET: Osobe sa statusom roditelja njegovatelja ili njegovatelja (GZG)"/>
        <s v="BPK-ZET: Osoba pratitelj slijepe osobe (GZG)"/>
        <s v="BPK-ZET: Dobrovoljni davatelj krvi (GZG)"/>
        <s v="PPTJP: Pomoć u organiziranju prijevoza osoba s invaliditetom (GOS) "/>
        <s v="Besplatni prijevoz za djecu s teškoćama u razvoju (GST)"/>
        <s v="Subvencija usluga organiziranog prijevoza za osobe s invaliditetom (GST)"/>
        <s v="Novčana naknada za vrijeme nezaposlenosti"/>
        <s v="Novčana naknada za vrijeme nezaposlenosti, osnovna, uz mjesečne isplate"/>
        <s v="Novčana naknada za vrijeme nezaposlenosti u jednokratnom iznosu"/>
        <s v="Produžena novčana naknada nezaposlenih žena do ispunjenja uvjeta godina starosti za stjecanje prava za starosnu mirovinu"/>
        <s v="Novčana pomoć i naknada troškova tijekom obrazovanja i osposobljavanja"/>
        <s v="Novčana pomoć i naknada troškova za vrijeme stručnog osposobljavanja za rad bez zasnivanja radnog odnosa"/>
        <s v="Pomoć u doškolovanju i prekvalifikaciji radi zapošljavanja (GST) "/>
        <s v="Jednokratna novčana pomoć za nezaposlenu osobu koja radi zaposlenja mijenja mjesto stanovanja"/>
        <s v="Naknada putnih i selidbenih troškova za nezaposlenu osobu"/>
        <s v="Novčana pomoć za “stalnog sezonskog radnika”"/>
        <s v="Produžena novčana naknada" u="1"/>
        <s v="SGPGST: Učenik ili student" u="1"/>
        <s v="Korisnik pučke kuhinje" u="1"/>
        <s v="SGPGST: Korisnik pučke kuhinje" u="1"/>
        <s v="Pomoć u organiziranju prijevoza osoba s invaliditetom (GOS) " u="1"/>
        <s v="Opskrbnina za HBDR" u="1"/>
        <s v="Naknada za ogrjev" u="1"/>
        <s v="SGPGST: Učenik ili student sportaš" u="1"/>
        <s v="SGPGST: Umirovljenik ispod 65 godina" u="1"/>
        <s v="PPTJP: Razne skupine osoba s invaliditetom i zdravstvenim poteškoćama (svi pod uvjetom da nisu zaposleni)" u="1"/>
        <s v="SGPGST: Osoba nedostatnog dohotka, ako joj je prijevoz potreban radi rješavanja zdravstvenih problema" u="1"/>
        <s v="BPK-ZET: Osoba pratitelj slijepe osobe" u="1"/>
        <s v="PPTJP: Nezaposlena osoba iz kućanstva koje prima ZMN" u="1"/>
        <s v="PPTJP: Dobrovoljni darivatelj krvi; muškarac (žena) s više od 40 (25) darivanja (pod uvjetom da nisu zaposleni)" u="1"/>
        <s v="BPK-ZET: Nezaposlena osoba" u="1"/>
        <s v="PPTJP: Predstavnik kućanstva koje prima ZMN" u="1"/>
        <s v="PPTJP: Učenik osnovne škole" u="1"/>
        <s v="SGPGST: Osoba s tjelesnim invaliditetom od 70-100%" u="1"/>
        <s v="PPTJP: HRVI; RVI; CIR; Članovi obitelji SSZN HBDR-a; Dijete HRVI-ja; Dijete PUN RVI-ja i PUN CIR-a; Dijete CIRDR-a (svi pod uvjetom da nisu zaposleni)" u="1"/>
        <s v="PPTJP: Učenik srednje škole ili student iz kućanstva s nedostatnim dohotkom, koje ne prima ZMN" u="1"/>
        <s v="100% gluha osoba (ako nisu u radnom odnosu ili umirovljenici); 100% slijepa osoba; Gluho-slijepa osoba" u="1"/>
        <s v="Učenik srednje škole" u="1"/>
        <s v="Opskrbnina za CIR-a" u="1"/>
        <s v="PPTJP: Nezaposlena osoba iz kućanstva s nedostatnim dohotkom, koje ne prima ZMN" u="1"/>
        <s v="SGPGST: Dobrovoljni darivatelji krvi; muškarac (žena) s više od 40 (20) darivanja" u="1"/>
        <s v="Primatelj Naknade za troškove stanovanja" u="1"/>
        <s v="Jednokratne novčane pomoći umirovljenicima" u="1"/>
        <s v="Nezaposlena osoba koja prima Naknadu za nezaposlenost" u="1"/>
        <s v="Subvencioniranje cijene predškolskih programa" u="1"/>
        <s v="Umirovljenik ili osoba s 65 i više godina" u="1"/>
        <s v="Opskrbnina za MVI-a" u="1"/>
        <s v="BPK-ZET: Učenik ili student" u="1"/>
        <s v="Jednokratne novčane pomoći obiteljima novorođene djece" u="1"/>
        <s v="SGPGST: Učenik ili student iz obitelji s troje i više djece koja prima Doplatak za djecu" u="1"/>
        <s v="PPTJP: Predstavnik kućanstva s nedostatnim dohotkom, koje ne prima ZMN" u="1"/>
        <s v="Jednokratna pomoć socijalno ugroženim građanima " u="1"/>
        <s v="Opskrbnina za RVI-a" u="1"/>
        <s v="BPK-ZET: Korisnik minimalne zajamčene naknade nesposoban za rad" u="1"/>
        <s v="PPTJP: Osoba s 65 i više godina" u="1"/>
        <s v="Opskrbnina za HRVI-a" u="1"/>
        <s v="Učenik osnovne škole" u="1"/>
        <s v="Novčana pomoć djeci smrtno stradalih, zatočenih ili nestalih HBDR" u="1"/>
        <s v="SGPGST: Nezaposleni HBDR" u="1"/>
        <s v="Opskrbnina za CIR" u="1"/>
        <s v="Opskrbnina za HBDR-a" u="1"/>
        <s v="Besplatni prijevoz za djecu s teškoćama u razvoju" u="1"/>
        <s v="PPTJP: Učenik srednje škole ili student" u="1"/>
        <s v="Sufinanciranje programa produženog boravka" u="1"/>
        <s v="BPK-ZET: Dobrovoljni davatelj krvi" u="1"/>
        <s v="SGPGST: Umirovljenik s 65 i više godina" u="1"/>
        <s v="BPK-ZET: Starija osoba" u="1"/>
        <s v="BPK-ZET: Osobe sa statusom roditelja njegovatelja ili njegovatelja" u="1"/>
        <s v="Opskrbnina za MVI" u="1"/>
        <s v="BPK-ZET: Umirovljenik" u="1"/>
        <s v="Nezaposlena osoba koja ne prima Naknadu za nezaposlenost" u="1"/>
        <s v="BPK-ZET: Osoba s invaliditetom koja nije zaposlena" u="1"/>
        <s v="SGPGST: Član obitelji nestalog ili poginulog HBDR-a" u="1"/>
        <s v="PPTJP: Učenik srednje škole ili student iz kućanstva koje prima ZMN" u="1"/>
        <s v="Student" u="1"/>
        <s v="BPK-ZET: Člana obitelji smrtno stradalog, zatočenog ili nestalog HBDR-a" u="1"/>
        <s v="Opskrbnina za RVI" u="1"/>
        <s v="Opskrbnina za HRVI" u="1"/>
      </sharedItems>
    </cacheField>
    <cacheField name="Definicija korisnika" numFmtId="0">
      <sharedItems longText="1"/>
    </cacheField>
    <cacheField name="Propisi" numFmtId="0">
      <sharedItems/>
    </cacheField>
    <cacheField name="Tijelo1" numFmtId="0">
      <sharedItems count="15">
        <s v="MRMS"/>
        <s v="MOBR"/>
        <s v="MBRAN"/>
        <s v="razna"/>
        <s v="PROZ"/>
        <s v="MDOMSP"/>
        <s v="GST"/>
        <s v="GOS"/>
        <s v="GRI"/>
        <s v="GZG"/>
        <s v="ZOB"/>
        <s v="MZDR"/>
        <s v="ZPG"/>
        <s v="ZSD"/>
        <s v="x"/>
      </sharedItems>
    </cacheField>
    <cacheField name="Tijelo2" numFmtId="0">
      <sharedItems count="15">
        <s v="HZMO"/>
        <s v="HZZO"/>
        <s v="MBRAN"/>
        <s v="MDOMSP"/>
        <s v="GST"/>
        <s v="GOS"/>
        <s v="GRI"/>
        <s v="GZG"/>
        <s v="ZOB"/>
        <s v="općine / gradovi"/>
        <s v="MDOMSP; FINA"/>
        <s v="ZSD"/>
        <s v="Autotrolej d.d."/>
        <s v="Promet d.o.o."/>
        <s v="HZZ"/>
      </sharedItems>
    </cacheField>
    <cacheField name="Vrsta" numFmtId="0">
      <sharedItems count="7">
        <s v="NN"/>
        <s v="KS"/>
        <s v="UR"/>
        <s v="SU"/>
        <s v="poklon bon"/>
        <s v="TN"/>
        <s v="NN, TN"/>
      </sharedItems>
    </cacheField>
    <cacheField name="Temelj" numFmtId="0">
      <sharedItems count="6">
        <s v="OS"/>
        <s v="KS"/>
        <s v="SI"/>
        <s v="MS"/>
        <s v="SI; KS"/>
        <s v="x"/>
      </sharedItems>
    </cacheField>
    <cacheField name="ProvjeraMS" numFmtId="0">
      <sharedItems containsMixedTypes="1" containsNumber="1" containsInteger="1" minValue="0" maxValue="0" count="6">
        <s v="ne"/>
        <s v="D"/>
        <s v="D+I"/>
        <n v="0"/>
        <s v="D; ne"/>
        <s v="x"/>
      </sharedItems>
    </cacheField>
    <cacheField name="Osnovica" numFmtId="0">
      <sharedItems count="10">
        <s v="DD#VM"/>
        <s v="SP"/>
        <s v="SP#VM"/>
        <s v="PO"/>
        <s v="S2"/>
        <s v="TR"/>
        <s v="DD"/>
        <s v="SB"/>
        <s v="S1"/>
        <s v="SP; TR"/>
      </sharedItems>
    </cacheField>
    <cacheField name="Funkcija" numFmtId="0">
      <sharedItems/>
    </cacheField>
    <cacheField name="Korisnici" numFmtId="0">
      <sharedItems containsBlank="1" containsMixedTypes="1" containsNumber="1" containsInteger="1" minValue="0" maxValue="255187"/>
    </cacheField>
    <cacheField name="Iznos" numFmtId="0">
      <sharedItems containsBlank="1" containsMixedTypes="1" containsNumber="1" minValue="0" maxValue="1588373322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9">
  <r>
    <x v="0"/>
    <x v="0"/>
    <x v="0"/>
    <s v="DI01_DSR01"/>
    <x v="0"/>
    <s v="OMO kod kojega je nastupio djelomični ili potpuni gubitak radne sposobnosti"/>
    <s v="DSR_005: §56-60"/>
    <x v="0"/>
    <x v="0"/>
    <x v="0"/>
    <x v="0"/>
    <x v="0"/>
    <x v="0"/>
    <s v="DI"/>
    <n v="255187"/>
    <s v="nd"/>
  </r>
  <r>
    <x v="0"/>
    <x v="1"/>
    <x v="0"/>
    <s v="DI01_DSR01"/>
    <x v="0"/>
    <s v="OMO kod kojega je nastupio djelomični ili potpuni gubitak radne sposobnosti"/>
    <s v="DSR_005: §56-60"/>
    <x v="0"/>
    <x v="0"/>
    <x v="0"/>
    <x v="0"/>
    <x v="0"/>
    <x v="0"/>
    <s v="DI"/>
    <s v="nd"/>
    <s v="nd"/>
  </r>
  <r>
    <x v="0"/>
    <x v="2"/>
    <x v="0"/>
    <s v="DI01_DSR01"/>
    <x v="0"/>
    <s v="OMO kod kojega je nastupio djelomični ili potpuni gubitak radne sposobnosti"/>
    <s v="DSR_005: §56-60"/>
    <x v="0"/>
    <x v="0"/>
    <x v="0"/>
    <x v="0"/>
    <x v="0"/>
    <x v="0"/>
    <s v="DI"/>
    <s v="nd"/>
    <s v="nd"/>
  </r>
  <r>
    <x v="0"/>
    <x v="3"/>
    <x v="0"/>
    <s v="DI01_DSR01"/>
    <x v="0"/>
    <s v="OMO kod kojega je nastupio djelomični ili potpuni gubitak radne sposobnosti"/>
    <s v="DSR_005: §56-60"/>
    <x v="0"/>
    <x v="0"/>
    <x v="0"/>
    <x v="0"/>
    <x v="0"/>
    <x v="0"/>
    <s v="DI"/>
    <s v="nd"/>
    <s v="nd"/>
  </r>
  <r>
    <x v="0"/>
    <x v="4"/>
    <x v="0"/>
    <s v="DI01_DSR01"/>
    <x v="0"/>
    <s v="OMO kod kojega je nastupio djelomični ili potpuni gubitak radne sposobnosti"/>
    <s v="DSR_005: §56-60"/>
    <x v="0"/>
    <x v="0"/>
    <x v="0"/>
    <x v="0"/>
    <x v="0"/>
    <x v="0"/>
    <s v="DI"/>
    <s v="nd"/>
    <s v="nd"/>
  </r>
  <r>
    <x v="0"/>
    <x v="5"/>
    <x v="0"/>
    <s v="DI01_DSR01"/>
    <x v="0"/>
    <s v="OMO kod kojega je nastupio djelomični ili potpuni gubitak radne sposobnosti"/>
    <s v="DSR_005: §56-60"/>
    <x v="0"/>
    <x v="0"/>
    <x v="0"/>
    <x v="0"/>
    <x v="0"/>
    <x v="0"/>
    <s v="DI"/>
    <s v="nd"/>
    <s v="nd"/>
  </r>
  <r>
    <x v="0"/>
    <x v="0"/>
    <x v="0"/>
    <s v="DI01_DSR02"/>
    <x v="1"/>
    <s v="Korisnik invalidske mirovine prema posebnim propisima - Pripadnik HV-a"/>
    <s v="DSR_014"/>
    <x v="1"/>
    <x v="0"/>
    <x v="0"/>
    <x v="0"/>
    <x v="0"/>
    <x v="0"/>
    <s v="DI"/>
    <n v="8687"/>
    <s v="nd"/>
  </r>
  <r>
    <x v="0"/>
    <x v="1"/>
    <x v="0"/>
    <s v="DI01_DSR02"/>
    <x v="1"/>
    <s v="Korisnik invalidske mirovine prema posebnim propisima - Pripadnik HV-a"/>
    <s v="DSR_014"/>
    <x v="1"/>
    <x v="0"/>
    <x v="0"/>
    <x v="0"/>
    <x v="0"/>
    <x v="0"/>
    <s v="DI"/>
    <n v="8753"/>
    <s v="nd"/>
  </r>
  <r>
    <x v="0"/>
    <x v="2"/>
    <x v="0"/>
    <s v="DI01_DSR02"/>
    <x v="1"/>
    <s v="Korisnik invalidske mirovine prema posebnim propisima - Pripadnik HV-a"/>
    <s v="DSR_014"/>
    <x v="1"/>
    <x v="0"/>
    <x v="0"/>
    <x v="0"/>
    <x v="0"/>
    <x v="0"/>
    <s v="DI"/>
    <n v="8810"/>
    <s v="nd"/>
  </r>
  <r>
    <x v="0"/>
    <x v="3"/>
    <x v="0"/>
    <s v="DI01_DSR02"/>
    <x v="1"/>
    <s v="Korisnik invalidske mirovine prema posebnim propisima - Pripadnik HV-a"/>
    <s v="DSR_014"/>
    <x v="1"/>
    <x v="0"/>
    <x v="0"/>
    <x v="0"/>
    <x v="0"/>
    <x v="0"/>
    <s v="DI"/>
    <n v="8861"/>
    <s v="nd"/>
  </r>
  <r>
    <x v="0"/>
    <x v="4"/>
    <x v="0"/>
    <s v="DI01_DSR02"/>
    <x v="1"/>
    <s v="Korisnik invalidske mirovine prema posebnim propisima - Pripadnik HV-a"/>
    <s v="DSR_014"/>
    <x v="1"/>
    <x v="0"/>
    <x v="0"/>
    <x v="0"/>
    <x v="0"/>
    <x v="0"/>
    <s v="DI"/>
    <n v="8780"/>
    <s v="nd"/>
  </r>
  <r>
    <x v="0"/>
    <x v="5"/>
    <x v="0"/>
    <s v="DI01_DSR02"/>
    <x v="1"/>
    <s v="Korisnik invalidske mirovine prema posebnim propisima - Pripadnik HV-a"/>
    <s v="DSR_014"/>
    <x v="1"/>
    <x v="0"/>
    <x v="0"/>
    <x v="0"/>
    <x v="0"/>
    <x v="0"/>
    <s v="DI"/>
    <n v="8757"/>
    <s v="nd"/>
  </r>
  <r>
    <x v="0"/>
    <x v="0"/>
    <x v="0"/>
    <s v="DI01_DSR03"/>
    <x v="2"/>
    <s v="Korisnik invalidske mirovine prema posebnim propisima - HBDR"/>
    <s v="DSR_013"/>
    <x v="2"/>
    <x v="0"/>
    <x v="0"/>
    <x v="0"/>
    <x v="0"/>
    <x v="0"/>
    <s v="DI"/>
    <n v="57742"/>
    <s v="nd"/>
  </r>
  <r>
    <x v="0"/>
    <x v="1"/>
    <x v="0"/>
    <s v="DI01_DSR03"/>
    <x v="2"/>
    <s v="Korisnik invalidske mirovine prema posebnim propisima - HBDR"/>
    <s v="DSR_013"/>
    <x v="2"/>
    <x v="0"/>
    <x v="0"/>
    <x v="0"/>
    <x v="0"/>
    <x v="0"/>
    <s v="DI"/>
    <n v="58303"/>
    <s v="nd"/>
  </r>
  <r>
    <x v="0"/>
    <x v="2"/>
    <x v="0"/>
    <s v="DI01_DSR03"/>
    <x v="2"/>
    <s v="Korisnik invalidske mirovine prema posebnim propisima - HBDR"/>
    <s v="DSR_013"/>
    <x v="2"/>
    <x v="0"/>
    <x v="0"/>
    <x v="0"/>
    <x v="0"/>
    <x v="0"/>
    <s v="DI"/>
    <n v="58342"/>
    <s v="nd"/>
  </r>
  <r>
    <x v="0"/>
    <x v="3"/>
    <x v="0"/>
    <s v="DI01_DSR03"/>
    <x v="2"/>
    <s v="Korisnik invalidske mirovine prema posebnim propisima - HBDR"/>
    <s v="DSR_013"/>
    <x v="2"/>
    <x v="0"/>
    <x v="0"/>
    <x v="0"/>
    <x v="0"/>
    <x v="0"/>
    <s v="DI"/>
    <n v="58112"/>
    <s v="nd"/>
  </r>
  <r>
    <x v="0"/>
    <x v="4"/>
    <x v="0"/>
    <s v="DI01_DSR03"/>
    <x v="2"/>
    <s v="Korisnik invalidske mirovine prema posebnim propisima - HBDR"/>
    <s v="DSR_013"/>
    <x v="2"/>
    <x v="0"/>
    <x v="0"/>
    <x v="0"/>
    <x v="0"/>
    <x v="0"/>
    <s v="DI"/>
    <n v="57713"/>
    <s v="nd"/>
  </r>
  <r>
    <x v="0"/>
    <x v="5"/>
    <x v="0"/>
    <s v="DI01_DSR03"/>
    <x v="2"/>
    <s v="Korisnik invalidske mirovine prema posebnim propisima - HBDR"/>
    <s v="DSR_013"/>
    <x v="2"/>
    <x v="0"/>
    <x v="0"/>
    <x v="0"/>
    <x v="0"/>
    <x v="0"/>
    <s v="DI"/>
    <n v="57215"/>
    <s v="nd"/>
  </r>
  <r>
    <x v="0"/>
    <x v="0"/>
    <x v="0"/>
    <s v="DI01_DSR04"/>
    <x v="3"/>
    <s v="Korisnik invalidske mirovine prema posebnim propisima - Pripadnik HVO-a"/>
    <s v="DSR_011"/>
    <x v="2"/>
    <x v="0"/>
    <x v="0"/>
    <x v="0"/>
    <x v="0"/>
    <x v="0"/>
    <s v="DI"/>
    <n v="6359"/>
    <s v="nd"/>
  </r>
  <r>
    <x v="0"/>
    <x v="1"/>
    <x v="0"/>
    <s v="DI01_DSR04"/>
    <x v="3"/>
    <s v="Korisnik invalidske mirovine prema posebnim propisima - Pripadnik HVO-a"/>
    <s v="DSR_011"/>
    <x v="2"/>
    <x v="0"/>
    <x v="0"/>
    <x v="0"/>
    <x v="0"/>
    <x v="0"/>
    <s v="DI"/>
    <n v="6373"/>
    <s v="nd"/>
  </r>
  <r>
    <x v="0"/>
    <x v="2"/>
    <x v="0"/>
    <s v="DI01_DSR04"/>
    <x v="3"/>
    <s v="Korisnik invalidske mirovine prema posebnim propisima - Pripadnik HVO-a"/>
    <s v="DSR_011"/>
    <x v="2"/>
    <x v="0"/>
    <x v="0"/>
    <x v="0"/>
    <x v="0"/>
    <x v="0"/>
    <s v="DI"/>
    <n v="6348"/>
    <s v="nd"/>
  </r>
  <r>
    <x v="0"/>
    <x v="3"/>
    <x v="0"/>
    <s v="DI01_DSR04"/>
    <x v="3"/>
    <s v="Korisnik invalidske mirovine prema posebnim propisima - Pripadnik HVO-a"/>
    <s v="DSR_011"/>
    <x v="2"/>
    <x v="0"/>
    <x v="0"/>
    <x v="0"/>
    <x v="0"/>
    <x v="0"/>
    <s v="DI"/>
    <n v="6307"/>
    <s v="nd"/>
  </r>
  <r>
    <x v="0"/>
    <x v="4"/>
    <x v="0"/>
    <s v="DI01_DSR04"/>
    <x v="3"/>
    <s v="Korisnik invalidske mirovine prema posebnim propisima - Pripadnik HVO-a"/>
    <s v="DSR_011"/>
    <x v="2"/>
    <x v="0"/>
    <x v="0"/>
    <x v="0"/>
    <x v="0"/>
    <x v="0"/>
    <s v="DI"/>
    <n v="6221"/>
    <s v="nd"/>
  </r>
  <r>
    <x v="0"/>
    <x v="5"/>
    <x v="0"/>
    <s v="DI01_DSR04"/>
    <x v="3"/>
    <s v="Korisnik invalidske mirovine prema posebnim propisima - Pripadnik HVO-a"/>
    <s v="DSR_011"/>
    <x v="2"/>
    <x v="0"/>
    <x v="0"/>
    <x v="0"/>
    <x v="0"/>
    <x v="0"/>
    <s v="DI"/>
    <n v="6203"/>
    <s v="nd"/>
  </r>
  <r>
    <x v="0"/>
    <x v="0"/>
    <x v="0"/>
    <s v="DI01_DSR05"/>
    <x v="4"/>
    <s v="Različiti korisnici (vidjeti list &quot;Info&quot;, t. 4)"/>
    <s v="x"/>
    <x v="3"/>
    <x v="0"/>
    <x v="0"/>
    <x v="0"/>
    <x v="0"/>
    <x v="0"/>
    <s v="DI"/>
    <n v="0"/>
    <n v="0"/>
  </r>
  <r>
    <x v="0"/>
    <x v="1"/>
    <x v="0"/>
    <s v="DI01_DSR05"/>
    <x v="4"/>
    <s v="Različiti korisnici (vidjeti list &quot;Info&quot;, t. 4)"/>
    <s v="x"/>
    <x v="3"/>
    <x v="0"/>
    <x v="0"/>
    <x v="0"/>
    <x v="0"/>
    <x v="0"/>
    <s v="DI"/>
    <n v="0"/>
    <n v="0"/>
  </r>
  <r>
    <x v="0"/>
    <x v="2"/>
    <x v="0"/>
    <s v="DI01_DSR05"/>
    <x v="4"/>
    <s v="Različiti korisnici (vidjeti list &quot;Info&quot;, t. 4)"/>
    <s v="x"/>
    <x v="3"/>
    <x v="0"/>
    <x v="0"/>
    <x v="0"/>
    <x v="0"/>
    <x v="0"/>
    <s v="DI"/>
    <s v="nd"/>
    <s v="nd"/>
  </r>
  <r>
    <x v="0"/>
    <x v="3"/>
    <x v="0"/>
    <s v="DI01_DSR05"/>
    <x v="4"/>
    <s v="Različiti korisnici (vidjeti list &quot;Info&quot;, t. 4)"/>
    <s v="x"/>
    <x v="3"/>
    <x v="0"/>
    <x v="0"/>
    <x v="0"/>
    <x v="0"/>
    <x v="0"/>
    <s v="DI"/>
    <s v="nd"/>
    <s v="nd"/>
  </r>
  <r>
    <x v="0"/>
    <x v="4"/>
    <x v="0"/>
    <s v="DI01_DSR05"/>
    <x v="4"/>
    <s v="Različiti korisnici (vidjeti list &quot;Info&quot;, t. 4)"/>
    <s v="x"/>
    <x v="3"/>
    <x v="0"/>
    <x v="0"/>
    <x v="0"/>
    <x v="0"/>
    <x v="0"/>
    <s v="DI"/>
    <s v="nd"/>
    <s v="nd"/>
  </r>
  <r>
    <x v="0"/>
    <x v="5"/>
    <x v="0"/>
    <s v="DI01_DSR05"/>
    <x v="4"/>
    <s v="Različiti korisnici (vidjeti list &quot;Info&quot;, t. 4)"/>
    <s v="x"/>
    <x v="3"/>
    <x v="0"/>
    <x v="0"/>
    <x v="0"/>
    <x v="0"/>
    <x v="0"/>
    <s v="DI"/>
    <s v="nd"/>
    <s v="nd"/>
  </r>
  <r>
    <x v="0"/>
    <x v="0"/>
    <x v="0"/>
    <s v="DI02_DSR01"/>
    <x v="5"/>
    <s v="Korisnik invalidske mirovine čija je mirovina niža od propisanog iznosa, a korisnik ni članovi kućanstva nemaju drugih prihoda dovoljnih za uzdržavanje; Korisnik (korisnica) invalidske mirovine ostvarene na osnovi mirovinskog staža od 35 (30) ili više, a manje od 40 (35) godina, neovisno o prihodu"/>
    <s v="DSR_004: §92"/>
    <x v="0"/>
    <x v="0"/>
    <x v="0"/>
    <x v="0"/>
    <x v="1"/>
    <x v="1"/>
    <s v="DI"/>
    <n v="18208"/>
    <s v="nd"/>
  </r>
  <r>
    <x v="0"/>
    <x v="1"/>
    <x v="0"/>
    <s v="DI02_DSR01"/>
    <x v="5"/>
    <s v="Korisnik invalidske mirovine čija je mirovina niža od propisanog iznosa, a korisnik ni članovi kućanstva nemaju drugih prihoda dovoljnih za uzdržavanje; Korisnik (korisnica) invalidske mirovine ostvarene na osnovi mirovinskog staža od 35 (30) ili više, a manje od 40 (35) godina, neovisno o prihodu"/>
    <s v="DSR_004: §92"/>
    <x v="0"/>
    <x v="0"/>
    <x v="0"/>
    <x v="0"/>
    <x v="1"/>
    <x v="1"/>
    <s v="DI"/>
    <n v="17130"/>
    <s v="nd"/>
  </r>
  <r>
    <x v="0"/>
    <x v="2"/>
    <x v="0"/>
    <s v="DI02_DSR01"/>
    <x v="5"/>
    <s v="Korisnik invalidske mirovine čija je mirovina niža od propisanog iznosa, a korisnik ni članovi kućanstva nemaju drugih prihoda dovoljnih za uzdržavanje; Korisnik (korisnica) invalidske mirovine ostvarene na osnovi mirovinskog staža od 35 (30) ili više, a manje od 40 (35) godina, neovisno o prihodu"/>
    <s v="DSR_004: §92"/>
    <x v="0"/>
    <x v="0"/>
    <x v="0"/>
    <x v="0"/>
    <x v="1"/>
    <x v="1"/>
    <s v="DI"/>
    <n v="16160"/>
    <s v="nd"/>
  </r>
  <r>
    <x v="0"/>
    <x v="3"/>
    <x v="0"/>
    <s v="DI02_DSR01"/>
    <x v="5"/>
    <s v="Korisnik invalidske mirovine čija je mirovina niža od propisanog iznosa, a korisnik ni članovi kućanstva nemaju drugih prihoda dovoljnih za uzdržavanje; Korisnik (korisnica) invalidske mirovine ostvarene na osnovi mirovinskog staža od 35 (30) ili više, a manje od 40 (35) godina, neovisno o prihodu"/>
    <s v="DSR_004: §92"/>
    <x v="0"/>
    <x v="0"/>
    <x v="0"/>
    <x v="0"/>
    <x v="1"/>
    <x v="1"/>
    <s v="DI"/>
    <n v="15228"/>
    <s v="nd"/>
  </r>
  <r>
    <x v="0"/>
    <x v="4"/>
    <x v="0"/>
    <s v="DI02_DSR01"/>
    <x v="5"/>
    <s v="Korisnik invalidske mirovine čija je mirovina niža od propisanog iznosa, a korisnik ni članovi kućanstva nemaju drugih prihoda dovoljnih za uzdržavanje; Korisnik (korisnica) invalidske mirovine ostvarene na osnovi mirovinskog staža od 35 (30) ili više, a manje od 40 (35) godina, neovisno o prihodu"/>
    <s v="DSR_004: §92"/>
    <x v="0"/>
    <x v="0"/>
    <x v="0"/>
    <x v="0"/>
    <x v="1"/>
    <x v="1"/>
    <s v="DI"/>
    <n v="4589"/>
    <s v="nd"/>
  </r>
  <r>
    <x v="0"/>
    <x v="5"/>
    <x v="0"/>
    <s v="DI02_DSR01"/>
    <x v="5"/>
    <s v="Korisnik invalidske mirovine čija je mirovina niža od propisanog iznosa, a korisnik ni članovi kućanstva nemaju drugih prihoda dovoljnih za uzdržavanje; Korisnik (korisnica) invalidske mirovine ostvarene na osnovi mirovinskog staža od 35 (30) ili više, a manje od 40 (35) godina, neovisno o prihodu"/>
    <s v="DSR_004: §92"/>
    <x v="0"/>
    <x v="0"/>
    <x v="0"/>
    <x v="0"/>
    <x v="1"/>
    <x v="1"/>
    <s v="DI"/>
    <n v="4161"/>
    <s v="nd"/>
  </r>
  <r>
    <x v="0"/>
    <x v="0"/>
    <x v="0"/>
    <s v="DI03_DSR01"/>
    <x v="6"/>
    <s v="Osiguranik, na osnovi najmanje 30% tjelesnog oštećenja prouzročenog povredom na radu ili profesionalnom bolešću"/>
    <s v="DSR_004: §77-80"/>
    <x v="0"/>
    <x v="0"/>
    <x v="0"/>
    <x v="0"/>
    <x v="0"/>
    <x v="2"/>
    <s v="DI"/>
    <n v="79425"/>
    <s v="nd"/>
  </r>
  <r>
    <x v="0"/>
    <x v="1"/>
    <x v="0"/>
    <s v="DI03_DSR01"/>
    <x v="6"/>
    <s v="Osiguranik, na osnovi najmanje 30% tjelesnog oštećenja prouzročenog povredom na radu ili profesionalnom bolešću"/>
    <s v="DSR_004: §77-80"/>
    <x v="0"/>
    <x v="0"/>
    <x v="0"/>
    <x v="0"/>
    <x v="0"/>
    <x v="2"/>
    <s v="DI"/>
    <n v="76574"/>
    <s v="nd"/>
  </r>
  <r>
    <x v="0"/>
    <x v="2"/>
    <x v="0"/>
    <s v="DI03_DSR01"/>
    <x v="6"/>
    <s v="Osiguranik, na osnovi najmanje 30% tjelesnog oštećenja prouzročenog povredom na radu ili profesionalnom bolešću"/>
    <s v="DSR_004: §77-80"/>
    <x v="0"/>
    <x v="0"/>
    <x v="0"/>
    <x v="0"/>
    <x v="0"/>
    <x v="2"/>
    <s v="DI"/>
    <n v="73745"/>
    <s v="nd"/>
  </r>
  <r>
    <x v="0"/>
    <x v="3"/>
    <x v="0"/>
    <s v="DI03_DSR01"/>
    <x v="6"/>
    <s v="Osiguranik, na osnovi najmanje 30% tjelesnog oštećenja prouzročenog povredom na radu ili profesionalnom bolešću"/>
    <s v="DSR_004: §77-80"/>
    <x v="0"/>
    <x v="0"/>
    <x v="0"/>
    <x v="0"/>
    <x v="0"/>
    <x v="2"/>
    <s v="DI"/>
    <n v="70798"/>
    <s v="nd"/>
  </r>
  <r>
    <x v="0"/>
    <x v="4"/>
    <x v="0"/>
    <s v="DI03_DSR01"/>
    <x v="6"/>
    <s v="Osiguranik, na osnovi najmanje 30% tjelesnog oštećenja prouzročenog povredom na radu ili profesionalnom bolešću"/>
    <s v="DSR_004: §77-80"/>
    <x v="0"/>
    <x v="0"/>
    <x v="0"/>
    <x v="0"/>
    <x v="0"/>
    <x v="2"/>
    <s v="DI"/>
    <n v="67862"/>
    <s v="nd"/>
  </r>
  <r>
    <x v="0"/>
    <x v="5"/>
    <x v="0"/>
    <s v="DI03_DSR01"/>
    <x v="6"/>
    <s v="Osiguranik, na osnovi najmanje 30% tjelesnog oštećenja prouzročenog povredom na radu ili profesionalnom bolešću"/>
    <s v="DSR_004: §77-80"/>
    <x v="0"/>
    <x v="0"/>
    <x v="0"/>
    <x v="0"/>
    <x v="0"/>
    <x v="2"/>
    <s v="DI"/>
    <n v="65027"/>
    <s v="nd"/>
  </r>
  <r>
    <x v="0"/>
    <x v="0"/>
    <x v="0"/>
    <s v="DI03_DSR02"/>
    <x v="7"/>
    <s v="Zaposleni OMO, kod kojega je utvrđeno tjelesno oštećenje od najmanje 30%, a koje je nastalo kao posljedica ozljede na radu ili profesionalne bolesti"/>
    <s v="DSR_005: §61-64, DSR_205"/>
    <x v="0"/>
    <x v="0"/>
    <x v="0"/>
    <x v="0"/>
    <x v="0"/>
    <x v="2"/>
    <s v="DI"/>
    <n v="3584"/>
    <s v="nd"/>
  </r>
  <r>
    <x v="0"/>
    <x v="1"/>
    <x v="0"/>
    <s v="DI03_DSR02"/>
    <x v="7"/>
    <s v="Zaposleni OMO, kod kojega je utvrđeno tjelesno oštećenje od najmanje 30%, a koje je nastalo kao posljedica ozljede na radu ili profesionalne bolesti"/>
    <s v="DSR_005: §61-64, DSR_205"/>
    <x v="0"/>
    <x v="0"/>
    <x v="0"/>
    <x v="0"/>
    <x v="0"/>
    <x v="2"/>
    <s v="DI"/>
    <n v="3901"/>
    <s v="nd"/>
  </r>
  <r>
    <x v="0"/>
    <x v="2"/>
    <x v="0"/>
    <s v="DI03_DSR02"/>
    <x v="7"/>
    <s v="Zaposleni OMO, kod kojega je utvrđeno tjelesno oštećenje od najmanje 30%, a koje je nastalo kao posljedica ozljede na radu ili profesionalne bolesti"/>
    <s v="DSR_005: §61-64, DSR_205"/>
    <x v="0"/>
    <x v="0"/>
    <x v="0"/>
    <x v="0"/>
    <x v="0"/>
    <x v="2"/>
    <s v="DI"/>
    <n v="4178"/>
    <s v="nd"/>
  </r>
  <r>
    <x v="0"/>
    <x v="3"/>
    <x v="0"/>
    <s v="DI03_DSR02"/>
    <x v="7"/>
    <s v="Zaposleni OMO, kod kojega je utvrđeno tjelesno oštećenje od najmanje 30%, a koje je nastalo kao posljedica ozljede na radu ili profesionalne bolesti"/>
    <s v="DSR_005: §61-64, DSR_205"/>
    <x v="0"/>
    <x v="0"/>
    <x v="0"/>
    <x v="0"/>
    <x v="0"/>
    <x v="2"/>
    <s v="DI"/>
    <n v="4378"/>
    <s v="nd"/>
  </r>
  <r>
    <x v="0"/>
    <x v="4"/>
    <x v="0"/>
    <s v="DI03_DSR02"/>
    <x v="7"/>
    <s v="Zaposleni OMO, kod kojega je utvrđeno tjelesno oštećenje od najmanje 30%, a koje je nastalo kao posljedica ozljede na radu ili profesionalne bolesti"/>
    <s v="DSR_005: §61-64, DSR_205"/>
    <x v="0"/>
    <x v="0"/>
    <x v="0"/>
    <x v="0"/>
    <x v="0"/>
    <x v="2"/>
    <s v="DI"/>
    <n v="4515"/>
    <s v="nd"/>
  </r>
  <r>
    <x v="0"/>
    <x v="5"/>
    <x v="0"/>
    <s v="DI03_DSR02"/>
    <x v="7"/>
    <s v="Zaposleni OMO, kod kojega je utvrđeno tjelesno oštećenje od najmanje 30%, a koje je nastalo kao posljedica ozljede na radu ili profesionalne bolesti"/>
    <s v="DSR_005: §61-64, DSR_205"/>
    <x v="0"/>
    <x v="0"/>
    <x v="0"/>
    <x v="0"/>
    <x v="0"/>
    <x v="2"/>
    <s v="DI"/>
    <n v="4537"/>
    <s v="nd"/>
  </r>
  <r>
    <x v="0"/>
    <x v="0"/>
    <x v="0"/>
    <s v="DI03_DSR03"/>
    <x v="8"/>
    <s v="Radnik koji je tijekom rada kod poslodavca bio profesionalno izložen azbestu i kojem je utvrđena profesionalna bolest uzrokovana azbestom"/>
    <s v="DSR_028: §7"/>
    <x v="4"/>
    <x v="1"/>
    <x v="0"/>
    <x v="0"/>
    <x v="0"/>
    <x v="3"/>
    <s v="DI"/>
    <s v="nd"/>
    <s v="nd"/>
  </r>
  <r>
    <x v="0"/>
    <x v="1"/>
    <x v="0"/>
    <s v="DI03_DSR03"/>
    <x v="8"/>
    <s v="Radnik koji je tijekom rada kod poslodavca bio profesionalno izložen azbestu i kojem je utvrđena profesionalna bolest uzrokovana azbestom"/>
    <s v="DSR_028: §7"/>
    <x v="4"/>
    <x v="1"/>
    <x v="0"/>
    <x v="0"/>
    <x v="0"/>
    <x v="3"/>
    <s v="DI"/>
    <s v="nd"/>
    <s v="nd"/>
  </r>
  <r>
    <x v="0"/>
    <x v="2"/>
    <x v="0"/>
    <s v="DI03_DSR03"/>
    <x v="8"/>
    <s v="Radnik koji je tijekom rada kod poslodavca bio profesionalno izložen azbestu i kojem je utvrđena profesionalna bolest uzrokovana azbestom"/>
    <s v="DSR_028: §7"/>
    <x v="4"/>
    <x v="1"/>
    <x v="0"/>
    <x v="0"/>
    <x v="0"/>
    <x v="3"/>
    <s v="DI"/>
    <s v="nd"/>
    <s v="nd"/>
  </r>
  <r>
    <x v="0"/>
    <x v="3"/>
    <x v="0"/>
    <s v="DI03_DSR03"/>
    <x v="8"/>
    <s v="Radnik koji je tijekom rada kod poslodavca bio profesionalno izložen azbestu i kojem je utvrđena profesionalna bolest uzrokovana azbestom"/>
    <s v="DSR_028: §7"/>
    <x v="4"/>
    <x v="1"/>
    <x v="0"/>
    <x v="0"/>
    <x v="0"/>
    <x v="3"/>
    <s v="DI"/>
    <s v="nd"/>
    <s v="nd"/>
  </r>
  <r>
    <x v="0"/>
    <x v="4"/>
    <x v="0"/>
    <s v="DI03_DSR03"/>
    <x v="8"/>
    <s v="Radnik koji je tijekom rada kod poslodavca bio profesionalno izložen azbestu i kojem je utvrđena profesionalna bolest uzrokovana azbestom"/>
    <s v="DSR_028: §7"/>
    <x v="4"/>
    <x v="1"/>
    <x v="0"/>
    <x v="0"/>
    <x v="0"/>
    <x v="3"/>
    <s v="DI"/>
    <s v="nd"/>
    <s v="nd"/>
  </r>
  <r>
    <x v="0"/>
    <x v="5"/>
    <x v="0"/>
    <s v="DI03_DSR03"/>
    <x v="8"/>
    <s v="Radnik koji je tijekom rada kod poslodavca bio profesionalno izložen azbestu i kojem je utvrđena profesionalna bolest uzrokovana azbestom"/>
    <s v="DSR_028: §7"/>
    <x v="4"/>
    <x v="1"/>
    <x v="0"/>
    <x v="0"/>
    <x v="0"/>
    <x v="3"/>
    <s v="DI"/>
    <s v="nd"/>
    <s v="nd"/>
  </r>
  <r>
    <x v="0"/>
    <x v="0"/>
    <x v="0"/>
    <s v="DI04_DSR01"/>
    <x v="9"/>
    <s v="Invalid rada koji je stekao pravo na profesionalnu rehabilitaciju"/>
    <s v="DSR_005: §51-52"/>
    <x v="0"/>
    <x v="0"/>
    <x v="0"/>
    <x v="0"/>
    <x v="0"/>
    <x v="0"/>
    <s v="DI"/>
    <s v="nd"/>
    <s v="nd"/>
  </r>
  <r>
    <x v="0"/>
    <x v="1"/>
    <x v="0"/>
    <s v="DI04_DSR01"/>
    <x v="9"/>
    <s v="Invalid rada koji je stekao pravo na profesionalnu rehabilitaciju"/>
    <s v="DSR_005: §51-52"/>
    <x v="0"/>
    <x v="0"/>
    <x v="0"/>
    <x v="0"/>
    <x v="0"/>
    <x v="0"/>
    <s v="DI"/>
    <s v="nd"/>
    <s v="nd"/>
  </r>
  <r>
    <x v="0"/>
    <x v="2"/>
    <x v="0"/>
    <s v="DI04_DSR01"/>
    <x v="9"/>
    <s v="Invalid rada koji je stekao pravo na profesionalnu rehabilitaciju"/>
    <s v="DSR_005: §51-52"/>
    <x v="0"/>
    <x v="0"/>
    <x v="0"/>
    <x v="0"/>
    <x v="0"/>
    <x v="0"/>
    <s v="DI"/>
    <s v="nd"/>
    <s v="nd"/>
  </r>
  <r>
    <x v="0"/>
    <x v="3"/>
    <x v="0"/>
    <s v="DI04_DSR01"/>
    <x v="9"/>
    <s v="Invalid rada koji je stekao pravo na profesionalnu rehabilitaciju"/>
    <s v="DSR_005: §51-52"/>
    <x v="0"/>
    <x v="0"/>
    <x v="0"/>
    <x v="0"/>
    <x v="0"/>
    <x v="0"/>
    <s v="DI"/>
    <s v="nd"/>
    <s v="nd"/>
  </r>
  <r>
    <x v="0"/>
    <x v="4"/>
    <x v="0"/>
    <s v="DI04_DSR01"/>
    <x v="9"/>
    <s v="Invalid rada koji je stekao pravo na profesionalnu rehabilitaciju"/>
    <s v="DSR_005: §51-52"/>
    <x v="0"/>
    <x v="0"/>
    <x v="0"/>
    <x v="0"/>
    <x v="0"/>
    <x v="0"/>
    <s v="DI"/>
    <s v="nd"/>
    <s v="nd"/>
  </r>
  <r>
    <x v="0"/>
    <x v="5"/>
    <x v="0"/>
    <s v="DI04_DSR01"/>
    <x v="9"/>
    <s v="Invalid rada koji je stekao pravo na profesionalnu rehabilitaciju"/>
    <s v="DSR_005: §51-52"/>
    <x v="0"/>
    <x v="0"/>
    <x v="0"/>
    <x v="0"/>
    <x v="0"/>
    <x v="0"/>
    <s v="DI"/>
    <s v="nd"/>
    <s v="nd"/>
  </r>
  <r>
    <x v="0"/>
    <x v="0"/>
    <x v="0"/>
    <s v="DI04_DSR02"/>
    <x v="10"/>
    <s v="HRVI koji je stekao pravo na profesionalnu rehabilitaciju"/>
    <s v="DSR_013: §84"/>
    <x v="2"/>
    <x v="2"/>
    <x v="0"/>
    <x v="0"/>
    <x v="0"/>
    <x v="3"/>
    <s v="DI"/>
    <n v="859"/>
    <n v="1397107.12"/>
  </r>
  <r>
    <x v="0"/>
    <x v="1"/>
    <x v="0"/>
    <s v="DI04_DSR02"/>
    <x v="10"/>
    <s v="HRVI koji je stekao pravo na profesionalnu rehabilitaciju"/>
    <s v="DSR_013: §84"/>
    <x v="2"/>
    <x v="2"/>
    <x v="0"/>
    <x v="0"/>
    <x v="0"/>
    <x v="3"/>
    <s v="DI"/>
    <n v="588"/>
    <n v="780804.9"/>
  </r>
  <r>
    <x v="0"/>
    <x v="2"/>
    <x v="0"/>
    <s v="DI04_DSR02"/>
    <x v="10"/>
    <s v="HRVI koji je stekao pravo na profesionalnu rehabilitaciju"/>
    <s v="DSR_013: §84"/>
    <x v="2"/>
    <x v="2"/>
    <x v="0"/>
    <x v="0"/>
    <x v="0"/>
    <x v="3"/>
    <s v="DI"/>
    <n v="622"/>
    <n v="829751.48"/>
  </r>
  <r>
    <x v="0"/>
    <x v="3"/>
    <x v="0"/>
    <s v="DI04_DSR02"/>
    <x v="10"/>
    <s v="HRVI koji je stekao pravo na profesionalnu rehabilitaciju"/>
    <s v="DSR_013: §84"/>
    <x v="2"/>
    <x v="2"/>
    <x v="0"/>
    <x v="0"/>
    <x v="0"/>
    <x v="3"/>
    <s v="DI"/>
    <n v="627"/>
    <s v="nd"/>
  </r>
  <r>
    <x v="0"/>
    <x v="4"/>
    <x v="0"/>
    <s v="DI04_DSR02"/>
    <x v="10"/>
    <s v="HRVI koji je stekao pravo na profesionalnu rehabilitaciju"/>
    <s v="DSR_013: §84"/>
    <x v="2"/>
    <x v="2"/>
    <x v="0"/>
    <x v="0"/>
    <x v="0"/>
    <x v="3"/>
    <s v="DI"/>
    <n v="491"/>
    <s v="nd"/>
  </r>
  <r>
    <x v="0"/>
    <x v="5"/>
    <x v="0"/>
    <s v="DI04_DSR02"/>
    <x v="10"/>
    <s v="HRVI koji je stekao pravo na profesionalnu rehabilitaciju"/>
    <s v="DSR_013: §84"/>
    <x v="2"/>
    <x v="2"/>
    <x v="0"/>
    <x v="0"/>
    <x v="0"/>
    <x v="3"/>
    <s v="DI"/>
    <s v="nd"/>
    <s v="nd"/>
  </r>
  <r>
    <x v="0"/>
    <x v="0"/>
    <x v="0"/>
    <s v="DI05_DSR01"/>
    <x v="11"/>
    <s v="Osoba s teškim invaliditetom ili drugim teškim trajnim promjenama u zdravstvenom stanju"/>
    <s v="DSR_017d: §54-56"/>
    <x v="5"/>
    <x v="3"/>
    <x v="0"/>
    <x v="1"/>
    <x v="2"/>
    <x v="4"/>
    <s v="DI"/>
    <n v="19027"/>
    <n v="273771806"/>
  </r>
  <r>
    <x v="0"/>
    <x v="1"/>
    <x v="0"/>
    <s v="DI05_DSR01"/>
    <x v="11"/>
    <s v="Osoba s teškim invaliditetom ili drugim teškim trajnim promjenama u zdravstvenom stanju"/>
    <s v="DSR_017d: §54-56"/>
    <x v="5"/>
    <x v="3"/>
    <x v="0"/>
    <x v="1"/>
    <x v="2"/>
    <x v="4"/>
    <s v="DI"/>
    <n v="21059"/>
    <n v="305931250"/>
  </r>
  <r>
    <x v="0"/>
    <x v="2"/>
    <x v="0"/>
    <s v="DI05_DSR01"/>
    <x v="11"/>
    <s v="Osoba s teškim invaliditetom ili drugim teškim trajnim promjenama u zdravstvenom stanju"/>
    <s v="DSR_017d: §54-56"/>
    <x v="5"/>
    <x v="3"/>
    <x v="0"/>
    <x v="1"/>
    <x v="2"/>
    <x v="4"/>
    <s v="DI"/>
    <n v="22362"/>
    <n v="332789873.36000001"/>
  </r>
  <r>
    <x v="0"/>
    <x v="3"/>
    <x v="0"/>
    <s v="DI05_DSR01"/>
    <x v="11"/>
    <s v="Osoba s teškim invaliditetom ili drugim teškim trajnim promjenama u zdravstvenom stanju"/>
    <s v="DSR_017d: §54-56"/>
    <x v="5"/>
    <x v="3"/>
    <x v="0"/>
    <x v="1"/>
    <x v="2"/>
    <x v="4"/>
    <s v="DI"/>
    <n v="23740"/>
    <n v="354758325.92000002"/>
  </r>
  <r>
    <x v="0"/>
    <x v="4"/>
    <x v="0"/>
    <s v="DI05_DSR01"/>
    <x v="11"/>
    <s v="Osoba s teškim invaliditetom ili drugim teškim trajnim promjenama u zdravstvenom stanju"/>
    <s v="DSR_017d: §54-56"/>
    <x v="5"/>
    <x v="3"/>
    <x v="0"/>
    <x v="1"/>
    <x v="2"/>
    <x v="4"/>
    <s v="DI"/>
    <n v="23963"/>
    <n v="361671660"/>
  </r>
  <r>
    <x v="0"/>
    <x v="5"/>
    <x v="0"/>
    <s v="DI05_DSR01"/>
    <x v="11"/>
    <s v="Osoba s teškim invaliditetom ili drugim teškim trajnim promjenama u zdravstvenom stanju"/>
    <s v="DSR_017d: §54-56"/>
    <x v="5"/>
    <x v="3"/>
    <x v="0"/>
    <x v="1"/>
    <x v="2"/>
    <x v="4"/>
    <s v="DI"/>
    <s v="nd"/>
    <s v="nd"/>
  </r>
  <r>
    <x v="0"/>
    <x v="0"/>
    <x v="0"/>
    <s v="DI05_DSR02"/>
    <x v="12"/>
    <s v="HRVI na osnovi oštećenja organizma"/>
    <s v="DSR_013: §66"/>
    <x v="2"/>
    <x v="2"/>
    <x v="0"/>
    <x v="1"/>
    <x v="0"/>
    <x v="3"/>
    <s v="DI"/>
    <n v="55161"/>
    <n v="227462721"/>
  </r>
  <r>
    <x v="0"/>
    <x v="1"/>
    <x v="0"/>
    <s v="DI05_DSR02"/>
    <x v="12"/>
    <s v="HRVI na osnovi oštećenja organizma"/>
    <s v="DSR_013: §66"/>
    <x v="2"/>
    <x v="2"/>
    <x v="0"/>
    <x v="1"/>
    <x v="0"/>
    <x v="3"/>
    <s v="DI"/>
    <n v="56961"/>
    <n v="219488164.93000001"/>
  </r>
  <r>
    <x v="0"/>
    <x v="2"/>
    <x v="0"/>
    <s v="DI05_DSR02"/>
    <x v="12"/>
    <s v="HRVI na osnovi oštećenja organizma"/>
    <s v="DSR_013: §66"/>
    <x v="2"/>
    <x v="2"/>
    <x v="0"/>
    <x v="1"/>
    <x v="0"/>
    <x v="3"/>
    <s v="DI"/>
    <n v="57238"/>
    <n v="220069192.06999999"/>
  </r>
  <r>
    <x v="0"/>
    <x v="3"/>
    <x v="0"/>
    <s v="DI05_DSR02"/>
    <x v="12"/>
    <s v="HRVI na osnovi oštećenja organizma"/>
    <s v="DSR_013: §66"/>
    <x v="2"/>
    <x v="2"/>
    <x v="0"/>
    <x v="1"/>
    <x v="0"/>
    <x v="3"/>
    <s v="DI"/>
    <n v="58736"/>
    <s v="nd"/>
  </r>
  <r>
    <x v="0"/>
    <x v="4"/>
    <x v="0"/>
    <s v="DI05_DSR02"/>
    <x v="12"/>
    <s v="HRVI na osnovi oštećenja organizma"/>
    <s v="DSR_013: §66"/>
    <x v="2"/>
    <x v="2"/>
    <x v="0"/>
    <x v="1"/>
    <x v="0"/>
    <x v="3"/>
    <s v="DI"/>
    <n v="57859"/>
    <s v="nd"/>
  </r>
  <r>
    <x v="0"/>
    <x v="5"/>
    <x v="0"/>
    <s v="DI05_DSR02"/>
    <x v="12"/>
    <s v="HRVI na osnovi oštećenja organizma"/>
    <s v="DSR_013: §66"/>
    <x v="2"/>
    <x v="2"/>
    <x v="0"/>
    <x v="1"/>
    <x v="0"/>
    <x v="3"/>
    <s v="DI"/>
    <s v="nd"/>
    <s v="nd"/>
  </r>
  <r>
    <x v="0"/>
    <x v="0"/>
    <x v="0"/>
    <s v="DI05_DSR03"/>
    <x v="13"/>
    <s v="MVI, po osnovi oštećenja organizma"/>
    <s v="DSR_020: §14, §16"/>
    <x v="2"/>
    <x v="2"/>
    <x v="0"/>
    <x v="1"/>
    <x v="0"/>
    <x v="3"/>
    <s v="DI"/>
    <n v="862"/>
    <n v="3913913.69"/>
  </r>
  <r>
    <x v="0"/>
    <x v="1"/>
    <x v="0"/>
    <s v="DI05_DSR03"/>
    <x v="13"/>
    <s v="MVI, po osnovi oštećenja organizma"/>
    <s v="DSR_020: §14, §16"/>
    <x v="2"/>
    <x v="2"/>
    <x v="0"/>
    <x v="1"/>
    <x v="0"/>
    <x v="3"/>
    <s v="DI"/>
    <n v="857"/>
    <n v="3857406.76"/>
  </r>
  <r>
    <x v="0"/>
    <x v="2"/>
    <x v="0"/>
    <s v="DI05_DSR03"/>
    <x v="13"/>
    <s v="MVI, po osnovi oštećenja organizma"/>
    <s v="DSR_020: §14, §16"/>
    <x v="2"/>
    <x v="2"/>
    <x v="0"/>
    <x v="1"/>
    <x v="0"/>
    <x v="3"/>
    <s v="DI"/>
    <n v="856"/>
    <n v="3841032.6"/>
  </r>
  <r>
    <x v="0"/>
    <x v="3"/>
    <x v="0"/>
    <s v="DI05_DSR03"/>
    <x v="13"/>
    <s v="MVI, po osnovi oštećenja organizma"/>
    <s v="DSR_020: §14, §16"/>
    <x v="2"/>
    <x v="2"/>
    <x v="0"/>
    <x v="1"/>
    <x v="0"/>
    <x v="3"/>
    <s v="DI"/>
    <n v="838"/>
    <s v="nd"/>
  </r>
  <r>
    <x v="0"/>
    <x v="4"/>
    <x v="0"/>
    <s v="DI05_DSR03"/>
    <x v="13"/>
    <s v="MVI, po osnovi oštećenja organizma"/>
    <s v="DSR_020: §14, §16"/>
    <x v="2"/>
    <x v="2"/>
    <x v="0"/>
    <x v="1"/>
    <x v="0"/>
    <x v="3"/>
    <s v="DI"/>
    <n v="832"/>
    <s v="nd"/>
  </r>
  <r>
    <x v="0"/>
    <x v="5"/>
    <x v="0"/>
    <s v="DI05_DSR03"/>
    <x v="13"/>
    <s v="MVI, po osnovi oštećenja organizma"/>
    <s v="DSR_020: §14, §16"/>
    <x v="2"/>
    <x v="2"/>
    <x v="0"/>
    <x v="1"/>
    <x v="0"/>
    <x v="3"/>
    <s v="DI"/>
    <s v="nd"/>
    <s v="nd"/>
  </r>
  <r>
    <x v="0"/>
    <x v="0"/>
    <x v="0"/>
    <s v="DI05_DSR04"/>
    <x v="14"/>
    <s v="CIR, po osnovi oštećenja organizma"/>
    <s v="DSR_020: §14, §16"/>
    <x v="2"/>
    <x v="2"/>
    <x v="0"/>
    <x v="1"/>
    <x v="0"/>
    <x v="3"/>
    <s v="DI"/>
    <s v="nd"/>
    <s v="nd"/>
  </r>
  <r>
    <x v="0"/>
    <x v="1"/>
    <x v="0"/>
    <s v="DI05_DSR04"/>
    <x v="14"/>
    <s v="CIR, po osnovi oštećenja organizma"/>
    <s v="DSR_020: §14, §16"/>
    <x v="2"/>
    <x v="2"/>
    <x v="0"/>
    <x v="1"/>
    <x v="0"/>
    <x v="3"/>
    <s v="DI"/>
    <s v="nd"/>
    <s v="nd"/>
  </r>
  <r>
    <x v="0"/>
    <x v="2"/>
    <x v="0"/>
    <s v="DI05_DSR04"/>
    <x v="14"/>
    <s v="CIR, po osnovi oštećenja organizma"/>
    <s v="DSR_020: §14, §16"/>
    <x v="2"/>
    <x v="2"/>
    <x v="0"/>
    <x v="1"/>
    <x v="0"/>
    <x v="3"/>
    <s v="DI"/>
    <s v="nd"/>
    <s v="nd"/>
  </r>
  <r>
    <x v="0"/>
    <x v="3"/>
    <x v="0"/>
    <s v="DI05_DSR04"/>
    <x v="14"/>
    <s v="CIR, po osnovi oštećenja organizma"/>
    <s v="DSR_020: §14, §16"/>
    <x v="2"/>
    <x v="2"/>
    <x v="0"/>
    <x v="1"/>
    <x v="0"/>
    <x v="3"/>
    <s v="DI"/>
    <s v="nd"/>
    <s v="nd"/>
  </r>
  <r>
    <x v="0"/>
    <x v="4"/>
    <x v="0"/>
    <s v="DI05_DSR04"/>
    <x v="14"/>
    <s v="CIR, po osnovi oštećenja organizma"/>
    <s v="DSR_020: §14, §16"/>
    <x v="2"/>
    <x v="2"/>
    <x v="0"/>
    <x v="1"/>
    <x v="0"/>
    <x v="3"/>
    <s v="DI"/>
    <s v="nd"/>
    <s v="nd"/>
  </r>
  <r>
    <x v="0"/>
    <x v="5"/>
    <x v="0"/>
    <s v="DI05_DSR04"/>
    <x v="14"/>
    <s v="CIR, po osnovi oštećenja organizma"/>
    <s v="DSR_020: §14, §16"/>
    <x v="2"/>
    <x v="2"/>
    <x v="0"/>
    <x v="1"/>
    <x v="0"/>
    <x v="3"/>
    <s v="DI"/>
    <s v="nd"/>
    <s v="nd"/>
  </r>
  <r>
    <x v="0"/>
    <x v="0"/>
    <x v="0"/>
    <s v="DI05_DSR05"/>
    <x v="15"/>
    <s v="RVI, po osnovi oštećenja organizma"/>
    <s v="DSR_020: §14, §16"/>
    <x v="2"/>
    <x v="2"/>
    <x v="0"/>
    <x v="1"/>
    <x v="0"/>
    <x v="3"/>
    <s v="DI"/>
    <s v="nd"/>
    <s v="nd"/>
  </r>
  <r>
    <x v="0"/>
    <x v="1"/>
    <x v="0"/>
    <s v="DI05_DSR05"/>
    <x v="15"/>
    <s v="RVI, po osnovi oštećenja organizma"/>
    <s v="DSR_020: §14, §16"/>
    <x v="2"/>
    <x v="2"/>
    <x v="0"/>
    <x v="1"/>
    <x v="0"/>
    <x v="3"/>
    <s v="DI"/>
    <s v="nd"/>
    <s v="nd"/>
  </r>
  <r>
    <x v="0"/>
    <x v="2"/>
    <x v="0"/>
    <s v="DI05_DSR05"/>
    <x v="15"/>
    <s v="RVI, po osnovi oštećenja organizma"/>
    <s v="DSR_020: §14, §16"/>
    <x v="2"/>
    <x v="2"/>
    <x v="0"/>
    <x v="1"/>
    <x v="0"/>
    <x v="3"/>
    <s v="DI"/>
    <s v="nd"/>
    <s v="nd"/>
  </r>
  <r>
    <x v="0"/>
    <x v="3"/>
    <x v="0"/>
    <s v="DI05_DSR05"/>
    <x v="15"/>
    <s v="RVI, po osnovi oštećenja organizma"/>
    <s v="DSR_020: §14, §16"/>
    <x v="2"/>
    <x v="2"/>
    <x v="0"/>
    <x v="1"/>
    <x v="0"/>
    <x v="3"/>
    <s v="DI"/>
    <s v="nd"/>
    <s v="nd"/>
  </r>
  <r>
    <x v="0"/>
    <x v="4"/>
    <x v="0"/>
    <s v="DI05_DSR05"/>
    <x v="15"/>
    <s v="RVI, po osnovi oštećenja organizma"/>
    <s v="DSR_020: §14, §16"/>
    <x v="2"/>
    <x v="2"/>
    <x v="0"/>
    <x v="1"/>
    <x v="0"/>
    <x v="3"/>
    <s v="DI"/>
    <s v="nd"/>
    <s v="nd"/>
  </r>
  <r>
    <x v="0"/>
    <x v="5"/>
    <x v="0"/>
    <s v="DI05_DSR05"/>
    <x v="15"/>
    <s v="RVI, po osnovi oštećenja organizma"/>
    <s v="DSR_020: §14, §16"/>
    <x v="2"/>
    <x v="2"/>
    <x v="0"/>
    <x v="1"/>
    <x v="0"/>
    <x v="3"/>
    <s v="DI"/>
    <s v="nd"/>
    <s v="nd"/>
  </r>
  <r>
    <x v="1"/>
    <x v="4"/>
    <x v="0"/>
    <s v="DI05_GST01"/>
    <x v="16"/>
    <s v="Korisnik Osobne invalidnine - opće (DI05_DSR01)"/>
    <s v="GST_01: §32"/>
    <x v="6"/>
    <x v="4"/>
    <x v="0"/>
    <x v="1"/>
    <x v="2"/>
    <x v="1"/>
    <s v="DI"/>
    <s v="nd"/>
    <s v="nd"/>
  </r>
  <r>
    <x v="0"/>
    <x v="0"/>
    <x v="0"/>
    <s v="DI06_DSR01"/>
    <x v="17"/>
    <s v="Osoba koja ne može sama udovoljiti osnovnim životnim potrebama uslijed čega joj je prijeko potrebna pomoć i njega druge osobe"/>
    <s v="DSR_017d: §57-62"/>
    <x v="5"/>
    <x v="3"/>
    <x v="0"/>
    <x v="1"/>
    <x v="2"/>
    <x v="4"/>
    <s v="DI"/>
    <n v="79449"/>
    <n v="449156681"/>
  </r>
  <r>
    <x v="0"/>
    <x v="1"/>
    <x v="0"/>
    <s v="DI06_DSR01"/>
    <x v="17"/>
    <s v="Osoba koja ne može sama udovoljiti osnovnim životnim potrebama uslijed čega joj je prijeko potrebna pomoć i njega druge osobe"/>
    <s v="DSR_017d: §57-62"/>
    <x v="5"/>
    <x v="3"/>
    <x v="0"/>
    <x v="1"/>
    <x v="2"/>
    <x v="4"/>
    <s v="DI"/>
    <n v="78290"/>
    <n v="430969139.22000003"/>
  </r>
  <r>
    <x v="0"/>
    <x v="2"/>
    <x v="0"/>
    <s v="DI06_DSR01"/>
    <x v="17"/>
    <s v="Osoba koja ne može sama udovoljiti osnovnim životnim potrebama uslijed čega joj je prijeko potrebna pomoć i njega druge osobe"/>
    <s v="DSR_017d: §57-62"/>
    <x v="5"/>
    <x v="3"/>
    <x v="0"/>
    <x v="1"/>
    <x v="2"/>
    <x v="4"/>
    <s v="DI"/>
    <n v="73690"/>
    <n v="419705813.33999997"/>
  </r>
  <r>
    <x v="0"/>
    <x v="3"/>
    <x v="0"/>
    <s v="DI06_DSR01"/>
    <x v="17"/>
    <s v="Osoba koja ne može sama udovoljiti osnovnim životnim potrebama uslijed čega joj je prijeko potrebna pomoć i njega druge osobe"/>
    <s v="DSR_017d: §57-62"/>
    <x v="5"/>
    <x v="3"/>
    <x v="0"/>
    <x v="1"/>
    <x v="2"/>
    <x v="4"/>
    <s v="DI"/>
    <n v="72408"/>
    <n v="407706792.81"/>
  </r>
  <r>
    <x v="0"/>
    <x v="4"/>
    <x v="0"/>
    <s v="DI06_DSR01"/>
    <x v="17"/>
    <s v="Osoba koja ne može sama udovoljiti osnovnim životnim potrebama uslijed čega joj je prijeko potrebna pomoć i njega druge osobe"/>
    <s v="DSR_017d: §57-62"/>
    <x v="5"/>
    <x v="3"/>
    <x v="0"/>
    <x v="1"/>
    <x v="2"/>
    <x v="4"/>
    <s v="DI"/>
    <n v="67471"/>
    <n v="384016329.48000002"/>
  </r>
  <r>
    <x v="0"/>
    <x v="5"/>
    <x v="0"/>
    <s v="DI06_DSR01"/>
    <x v="17"/>
    <s v="Osoba koja ne može sama udovoljiti osnovnim životnim potrebama uslijed čega joj je prijeko potrebna pomoć i njega druge osobe"/>
    <s v="DSR_017d: §57-62"/>
    <x v="5"/>
    <x v="3"/>
    <x v="0"/>
    <x v="1"/>
    <x v="2"/>
    <x v="4"/>
    <s v="DI"/>
    <s v="nd"/>
    <s v="nd"/>
  </r>
  <r>
    <x v="0"/>
    <x v="0"/>
    <x v="0"/>
    <s v="DI06_DSR02"/>
    <x v="18"/>
    <s v="Korisnik invalidske ili starosne mirovine kojemu je zbog trajnih promjena u zdravstvenom stanju prijeko potrebna stalna pomoć i njega druge osobe"/>
    <s v="DSR_004: §75-76"/>
    <x v="0"/>
    <x v="0"/>
    <x v="0"/>
    <x v="1"/>
    <x v="0"/>
    <x v="1"/>
    <s v="DI"/>
    <n v="11804"/>
    <s v="nd"/>
  </r>
  <r>
    <x v="0"/>
    <x v="1"/>
    <x v="0"/>
    <s v="DI06_DSR02"/>
    <x v="18"/>
    <s v="Korisnik invalidske ili starosne mirovine kojemu je zbog trajnih promjena u zdravstvenom stanju prijeko potrebna stalna pomoć i njega druge osobe"/>
    <s v="DSR_004: §75-76"/>
    <x v="0"/>
    <x v="0"/>
    <x v="0"/>
    <x v="1"/>
    <x v="0"/>
    <x v="1"/>
    <s v="DI"/>
    <n v="10786"/>
    <s v="nd"/>
  </r>
  <r>
    <x v="0"/>
    <x v="2"/>
    <x v="0"/>
    <s v="DI06_DSR02"/>
    <x v="18"/>
    <s v="Korisnik invalidske ili starosne mirovine kojemu je zbog trajnih promjena u zdravstvenom stanju prijeko potrebna stalna pomoć i njega druge osobe"/>
    <s v="DSR_004: §75-76"/>
    <x v="0"/>
    <x v="0"/>
    <x v="0"/>
    <x v="1"/>
    <x v="0"/>
    <x v="1"/>
    <s v="DI"/>
    <n v="9873"/>
    <s v="nd"/>
  </r>
  <r>
    <x v="0"/>
    <x v="3"/>
    <x v="0"/>
    <s v="DI06_DSR02"/>
    <x v="18"/>
    <s v="Korisnik invalidske ili starosne mirovine kojemu je zbog trajnih promjena u zdravstvenom stanju prijeko potrebna stalna pomoć i njega druge osobe"/>
    <s v="DSR_004: §75-76"/>
    <x v="0"/>
    <x v="0"/>
    <x v="0"/>
    <x v="1"/>
    <x v="0"/>
    <x v="1"/>
    <s v="DI"/>
    <n v="9066"/>
    <s v="nd"/>
  </r>
  <r>
    <x v="0"/>
    <x v="4"/>
    <x v="0"/>
    <s v="DI06_DSR02"/>
    <x v="18"/>
    <s v="Korisnik invalidske ili starosne mirovine kojemu je zbog trajnih promjena u zdravstvenom stanju prijeko potrebna stalna pomoć i njega druge osobe"/>
    <s v="DSR_004: §75-76"/>
    <x v="0"/>
    <x v="0"/>
    <x v="0"/>
    <x v="1"/>
    <x v="0"/>
    <x v="1"/>
    <s v="DI"/>
    <n v="8250"/>
    <s v="nd"/>
  </r>
  <r>
    <x v="0"/>
    <x v="5"/>
    <x v="0"/>
    <s v="DI06_DSR02"/>
    <x v="18"/>
    <s v="Korisnik invalidske ili starosne mirovine kojemu je zbog trajnih promjena u zdravstvenom stanju prijeko potrebna stalna pomoć i njega druge osobe"/>
    <s v="DSR_004: §75-76"/>
    <x v="0"/>
    <x v="0"/>
    <x v="0"/>
    <x v="1"/>
    <x v="0"/>
    <x v="1"/>
    <s v="DI"/>
    <n v="7585"/>
    <s v="nd"/>
  </r>
  <r>
    <x v="0"/>
    <x v="0"/>
    <x v="0"/>
    <s v="DI06_DSR03"/>
    <x v="19"/>
    <s v="HRVI s težim oštećenjem organizma"/>
    <s v="DSR_013: §67-69"/>
    <x v="2"/>
    <x v="2"/>
    <x v="0"/>
    <x v="1"/>
    <x v="0"/>
    <x v="3"/>
    <s v="DI"/>
    <n v="810"/>
    <n v="32787346.57"/>
  </r>
  <r>
    <x v="0"/>
    <x v="1"/>
    <x v="0"/>
    <s v="DI06_DSR03"/>
    <x v="19"/>
    <s v="HRVI s težim oštećenjem organizma"/>
    <s v="DSR_013: §67-69"/>
    <x v="2"/>
    <x v="2"/>
    <x v="0"/>
    <x v="1"/>
    <x v="0"/>
    <x v="3"/>
    <s v="DI"/>
    <n v="821"/>
    <n v="32463059.039999999"/>
  </r>
  <r>
    <x v="0"/>
    <x v="2"/>
    <x v="0"/>
    <s v="DI06_DSR03"/>
    <x v="19"/>
    <s v="HRVI s težim oštećenjem organizma"/>
    <s v="DSR_013: §67-69"/>
    <x v="2"/>
    <x v="2"/>
    <x v="0"/>
    <x v="1"/>
    <x v="0"/>
    <x v="3"/>
    <s v="DI"/>
    <n v="822"/>
    <n v="32291561.690000001"/>
  </r>
  <r>
    <x v="0"/>
    <x v="3"/>
    <x v="0"/>
    <s v="DI06_DSR03"/>
    <x v="19"/>
    <s v="HRVI s težim oštećenjem organizma"/>
    <s v="DSR_013: §67-69"/>
    <x v="2"/>
    <x v="2"/>
    <x v="0"/>
    <x v="1"/>
    <x v="0"/>
    <x v="3"/>
    <s v="DI"/>
    <n v="852"/>
    <s v="nd"/>
  </r>
  <r>
    <x v="0"/>
    <x v="4"/>
    <x v="0"/>
    <s v="DI06_DSR03"/>
    <x v="19"/>
    <s v="HRVI s težim oštećenjem organizma"/>
    <s v="DSR_013: §67-69"/>
    <x v="2"/>
    <x v="2"/>
    <x v="0"/>
    <x v="1"/>
    <x v="0"/>
    <x v="3"/>
    <s v="DI"/>
    <n v="835"/>
    <s v="nd"/>
  </r>
  <r>
    <x v="0"/>
    <x v="5"/>
    <x v="0"/>
    <s v="DI06_DSR03"/>
    <x v="19"/>
    <s v="HRVI s težim oštećenjem organizma"/>
    <s v="DSR_013: §67-69"/>
    <x v="2"/>
    <x v="2"/>
    <x v="0"/>
    <x v="1"/>
    <x v="0"/>
    <x v="3"/>
    <s v="DI"/>
    <s v="nd"/>
    <s v="nd"/>
  </r>
  <r>
    <x v="0"/>
    <x v="0"/>
    <x v="0"/>
    <s v="DI06_DSR04"/>
    <x v="20"/>
    <s v="MVI s težim oštećenjem organizma"/>
    <s v="DSR_020: §17-18"/>
    <x v="2"/>
    <x v="2"/>
    <x v="0"/>
    <x v="1"/>
    <x v="0"/>
    <x v="3"/>
    <s v="DI"/>
    <n v="27"/>
    <n v="956890.2"/>
  </r>
  <r>
    <x v="0"/>
    <x v="1"/>
    <x v="0"/>
    <s v="DI06_DSR04"/>
    <x v="20"/>
    <s v="MVI s težim oštećenjem organizma"/>
    <s v="DSR_020: §17-18"/>
    <x v="2"/>
    <x v="2"/>
    <x v="0"/>
    <x v="1"/>
    <x v="0"/>
    <x v="3"/>
    <s v="DI"/>
    <n v="27"/>
    <n v="928353.12"/>
  </r>
  <r>
    <x v="0"/>
    <x v="2"/>
    <x v="0"/>
    <s v="DI06_DSR04"/>
    <x v="20"/>
    <s v="MVI s težim oštećenjem organizma"/>
    <s v="DSR_020: §17-18"/>
    <x v="2"/>
    <x v="2"/>
    <x v="0"/>
    <x v="1"/>
    <x v="0"/>
    <x v="3"/>
    <s v="DI"/>
    <n v="27"/>
    <n v="928353.12"/>
  </r>
  <r>
    <x v="0"/>
    <x v="3"/>
    <x v="0"/>
    <s v="DI06_DSR04"/>
    <x v="20"/>
    <s v="MVI s težim oštećenjem organizma"/>
    <s v="DSR_020: §17-18"/>
    <x v="2"/>
    <x v="2"/>
    <x v="0"/>
    <x v="1"/>
    <x v="0"/>
    <x v="3"/>
    <s v="DI"/>
    <n v="27"/>
    <s v="nd"/>
  </r>
  <r>
    <x v="0"/>
    <x v="4"/>
    <x v="0"/>
    <s v="DI06_DSR04"/>
    <x v="20"/>
    <s v="MVI s težim oštećenjem organizma"/>
    <s v="DSR_020: §17-18"/>
    <x v="2"/>
    <x v="2"/>
    <x v="0"/>
    <x v="1"/>
    <x v="0"/>
    <x v="3"/>
    <s v="DI"/>
    <s v="nd"/>
    <s v="nd"/>
  </r>
  <r>
    <x v="0"/>
    <x v="5"/>
    <x v="0"/>
    <s v="DI06_DSR04"/>
    <x v="20"/>
    <s v="MVI s težim oštećenjem organizma"/>
    <s v="DSR_020: §17-18"/>
    <x v="2"/>
    <x v="2"/>
    <x v="0"/>
    <x v="1"/>
    <x v="0"/>
    <x v="3"/>
    <s v="DI"/>
    <s v="nd"/>
    <s v="nd"/>
  </r>
  <r>
    <x v="0"/>
    <x v="0"/>
    <x v="0"/>
    <s v="DI06_DSR05"/>
    <x v="21"/>
    <s v="CIR s težim oštećenjem organizma"/>
    <s v="DSR_020: §17-18"/>
    <x v="2"/>
    <x v="2"/>
    <x v="0"/>
    <x v="1"/>
    <x v="0"/>
    <x v="3"/>
    <s v="DI"/>
    <s v="nd"/>
    <s v="nd"/>
  </r>
  <r>
    <x v="0"/>
    <x v="1"/>
    <x v="0"/>
    <s v="DI06_DSR05"/>
    <x v="21"/>
    <s v="CIR s težim oštećenjem organizma"/>
    <s v="DSR_020: §17-18"/>
    <x v="2"/>
    <x v="2"/>
    <x v="0"/>
    <x v="1"/>
    <x v="0"/>
    <x v="3"/>
    <s v="DI"/>
    <s v="nd"/>
    <s v="nd"/>
  </r>
  <r>
    <x v="0"/>
    <x v="2"/>
    <x v="0"/>
    <s v="DI06_DSR05"/>
    <x v="21"/>
    <s v="CIR s težim oštećenjem organizma"/>
    <s v="DSR_020: §17-18"/>
    <x v="2"/>
    <x v="2"/>
    <x v="0"/>
    <x v="1"/>
    <x v="0"/>
    <x v="3"/>
    <s v="DI"/>
    <s v="nd"/>
    <s v="nd"/>
  </r>
  <r>
    <x v="0"/>
    <x v="3"/>
    <x v="0"/>
    <s v="DI06_DSR05"/>
    <x v="21"/>
    <s v="CIR s težim oštećenjem organizma"/>
    <s v="DSR_020: §17-18"/>
    <x v="2"/>
    <x v="2"/>
    <x v="0"/>
    <x v="1"/>
    <x v="0"/>
    <x v="3"/>
    <s v="DI"/>
    <s v="nd"/>
    <s v="nd"/>
  </r>
  <r>
    <x v="0"/>
    <x v="4"/>
    <x v="0"/>
    <s v="DI06_DSR05"/>
    <x v="21"/>
    <s v="CIR s težim oštećenjem organizma"/>
    <s v="DSR_020: §17-18"/>
    <x v="2"/>
    <x v="2"/>
    <x v="0"/>
    <x v="1"/>
    <x v="0"/>
    <x v="3"/>
    <s v="DI"/>
    <s v="nd"/>
    <s v="nd"/>
  </r>
  <r>
    <x v="0"/>
    <x v="5"/>
    <x v="0"/>
    <s v="DI06_DSR05"/>
    <x v="21"/>
    <s v="CIR s težim oštećenjem organizma"/>
    <s v="DSR_020: §17-18"/>
    <x v="2"/>
    <x v="2"/>
    <x v="0"/>
    <x v="1"/>
    <x v="0"/>
    <x v="3"/>
    <s v="DI"/>
    <s v="nd"/>
    <s v="nd"/>
  </r>
  <r>
    <x v="0"/>
    <x v="0"/>
    <x v="0"/>
    <s v="DI06_DSR06"/>
    <x v="22"/>
    <s v="RVI s težim oštećenjem organizma"/>
    <s v="DSR_020: §17-18"/>
    <x v="2"/>
    <x v="2"/>
    <x v="0"/>
    <x v="1"/>
    <x v="0"/>
    <x v="3"/>
    <s v="DI"/>
    <s v="nd"/>
    <s v="nd"/>
  </r>
  <r>
    <x v="0"/>
    <x v="1"/>
    <x v="0"/>
    <s v="DI06_DSR06"/>
    <x v="22"/>
    <s v="RVI s težim oštećenjem organizma"/>
    <s v="DSR_020: §17-18"/>
    <x v="2"/>
    <x v="2"/>
    <x v="0"/>
    <x v="1"/>
    <x v="0"/>
    <x v="3"/>
    <s v="DI"/>
    <s v="nd"/>
    <s v="nd"/>
  </r>
  <r>
    <x v="0"/>
    <x v="2"/>
    <x v="0"/>
    <s v="DI06_DSR06"/>
    <x v="22"/>
    <s v="RVI s težim oštećenjem organizma"/>
    <s v="DSR_020: §17-18"/>
    <x v="2"/>
    <x v="2"/>
    <x v="0"/>
    <x v="1"/>
    <x v="0"/>
    <x v="3"/>
    <s v="DI"/>
    <s v="nd"/>
    <s v="nd"/>
  </r>
  <r>
    <x v="0"/>
    <x v="3"/>
    <x v="0"/>
    <s v="DI06_DSR06"/>
    <x v="22"/>
    <s v="RVI s težim oštećenjem organizma"/>
    <s v="DSR_020: §17-18"/>
    <x v="2"/>
    <x v="2"/>
    <x v="0"/>
    <x v="1"/>
    <x v="0"/>
    <x v="3"/>
    <s v="DI"/>
    <s v="nd"/>
    <s v="nd"/>
  </r>
  <r>
    <x v="0"/>
    <x v="4"/>
    <x v="0"/>
    <s v="DI06_DSR06"/>
    <x v="22"/>
    <s v="RVI s težim oštećenjem organizma"/>
    <s v="DSR_020: §17-18"/>
    <x v="2"/>
    <x v="2"/>
    <x v="0"/>
    <x v="1"/>
    <x v="0"/>
    <x v="3"/>
    <s v="DI"/>
    <s v="nd"/>
    <s v="nd"/>
  </r>
  <r>
    <x v="0"/>
    <x v="5"/>
    <x v="0"/>
    <s v="DI06_DSR06"/>
    <x v="22"/>
    <s v="RVI s težim oštećenjem organizma"/>
    <s v="DSR_020: §17-18"/>
    <x v="2"/>
    <x v="2"/>
    <x v="0"/>
    <x v="1"/>
    <x v="0"/>
    <x v="3"/>
    <s v="DI"/>
    <s v="nd"/>
    <s v="nd"/>
  </r>
  <r>
    <x v="0"/>
    <x v="0"/>
    <x v="0"/>
    <s v="DI06_DSR07"/>
    <x v="23"/>
    <s v="HBDR, korisnik zajamčene minimalne naknade, koji zbog trajnih promjena u zdravstvenom stanju ne može sam ispunjavati osnovne životne zahtjeve"/>
    <s v="DSR_013: §101"/>
    <x v="2"/>
    <x v="2"/>
    <x v="0"/>
    <x v="1"/>
    <x v="0"/>
    <x v="3"/>
    <s v="DI"/>
    <n v="51"/>
    <n v="80502.22"/>
  </r>
  <r>
    <x v="0"/>
    <x v="1"/>
    <x v="0"/>
    <s v="DI06_DSR07"/>
    <x v="23"/>
    <s v="HBDR, korisnik zajamčene minimalne naknade, koji zbog trajnih promjena u zdravstvenom stanju ne može sam ispunjavati osnovne životne zahtjeve"/>
    <s v="DSR_013: §101"/>
    <x v="2"/>
    <x v="2"/>
    <x v="0"/>
    <x v="1"/>
    <x v="0"/>
    <x v="3"/>
    <s v="DI"/>
    <n v="56"/>
    <n v="660072.57999999996"/>
  </r>
  <r>
    <x v="0"/>
    <x v="2"/>
    <x v="0"/>
    <s v="DI06_DSR07"/>
    <x v="23"/>
    <s v="HBDR, korisnik zajamčene minimalne naknade, koji zbog trajnih promjena u zdravstvenom stanju ne može sam ispunjavati osnovne životne zahtjeve"/>
    <s v="DSR_013: §101"/>
    <x v="2"/>
    <x v="2"/>
    <x v="0"/>
    <x v="1"/>
    <x v="0"/>
    <x v="3"/>
    <s v="DI"/>
    <n v="58"/>
    <n v="586615.75"/>
  </r>
  <r>
    <x v="0"/>
    <x v="3"/>
    <x v="0"/>
    <s v="DI06_DSR07"/>
    <x v="23"/>
    <s v="HBDR, korisnik zajamčene minimalne naknade, koji zbog trajnih promjena u zdravstvenom stanju ne može sam ispunjavati osnovne životne zahtjeve"/>
    <s v="DSR_013: §101"/>
    <x v="2"/>
    <x v="2"/>
    <x v="0"/>
    <x v="1"/>
    <x v="0"/>
    <x v="3"/>
    <s v="DI"/>
    <s v="nd"/>
    <s v="nd"/>
  </r>
  <r>
    <x v="0"/>
    <x v="4"/>
    <x v="0"/>
    <s v="DI06_DSR07"/>
    <x v="23"/>
    <s v="HBDR, korisnik zajamčene minimalne naknade, koji zbog trajnih promjena u zdravstvenom stanju ne može sam ispunjavati osnovne životne zahtjeve"/>
    <s v="DSR_013: §101"/>
    <x v="2"/>
    <x v="2"/>
    <x v="0"/>
    <x v="1"/>
    <x v="0"/>
    <x v="3"/>
    <s v="DI"/>
    <n v="31"/>
    <s v="nd"/>
  </r>
  <r>
    <x v="0"/>
    <x v="5"/>
    <x v="0"/>
    <s v="DI06_DSR07"/>
    <x v="23"/>
    <s v="HBDR, korisnik zajamčene minimalne naknade, koji zbog trajnih promjena u zdravstvenom stanju ne može sam ispunjavati osnovne životne zahtjeve"/>
    <s v="DSR_013: §101"/>
    <x v="2"/>
    <x v="2"/>
    <x v="0"/>
    <x v="1"/>
    <x v="0"/>
    <x v="3"/>
    <s v="DI"/>
    <s v="nd"/>
    <s v="nd"/>
  </r>
  <r>
    <x v="0"/>
    <x v="0"/>
    <x v="0"/>
    <s v="DI06_DSR08"/>
    <x v="24"/>
    <s v="CIR, korisnik zajamčene minimalne naknade, koji zbog trajnih promjena u zdravstvenom stanju ne može sam ispunjavati osnovne životne zahtjeve"/>
    <s v="DSR_020: §47"/>
    <x v="2"/>
    <x v="2"/>
    <x v="0"/>
    <x v="1"/>
    <x v="0"/>
    <x v="3"/>
    <s v="DI"/>
    <s v="nd"/>
    <s v="nd"/>
  </r>
  <r>
    <x v="0"/>
    <x v="1"/>
    <x v="0"/>
    <s v="DI06_DSR08"/>
    <x v="24"/>
    <s v="CIR, korisnik zajamčene minimalne naknade, koji zbog trajnih promjena u zdravstvenom stanju ne može sam ispunjavati osnovne životne zahtjeve"/>
    <s v="DSR_020: §47"/>
    <x v="2"/>
    <x v="2"/>
    <x v="0"/>
    <x v="1"/>
    <x v="0"/>
    <x v="3"/>
    <s v="DI"/>
    <s v="nd"/>
    <s v="nd"/>
  </r>
  <r>
    <x v="0"/>
    <x v="2"/>
    <x v="0"/>
    <s v="DI06_DSR08"/>
    <x v="24"/>
    <s v="CIR, korisnik zajamčene minimalne naknade, koji zbog trajnih promjena u zdravstvenom stanju ne može sam ispunjavati osnovne životne zahtjeve"/>
    <s v="DSR_020: §47"/>
    <x v="2"/>
    <x v="2"/>
    <x v="0"/>
    <x v="1"/>
    <x v="0"/>
    <x v="3"/>
    <s v="DI"/>
    <s v="nd"/>
    <s v="nd"/>
  </r>
  <r>
    <x v="0"/>
    <x v="3"/>
    <x v="0"/>
    <s v="DI06_DSR08"/>
    <x v="24"/>
    <s v="CIR, korisnik zajamčene minimalne naknade, koji zbog trajnih promjena u zdravstvenom stanju ne može sam ispunjavati osnovne životne zahtjeve"/>
    <s v="DSR_020: §47"/>
    <x v="2"/>
    <x v="2"/>
    <x v="0"/>
    <x v="1"/>
    <x v="0"/>
    <x v="3"/>
    <s v="DI"/>
    <s v="nd"/>
    <s v="nd"/>
  </r>
  <r>
    <x v="0"/>
    <x v="4"/>
    <x v="0"/>
    <s v="DI06_DSR08"/>
    <x v="24"/>
    <s v="CIR, korisnik zajamčene minimalne naknade, koji zbog trajnih promjena u zdravstvenom stanju ne može sam ispunjavati osnovne životne zahtjeve"/>
    <s v="DSR_020: §47"/>
    <x v="2"/>
    <x v="2"/>
    <x v="0"/>
    <x v="1"/>
    <x v="0"/>
    <x v="3"/>
    <s v="DI"/>
    <s v="nd"/>
    <s v="nd"/>
  </r>
  <r>
    <x v="0"/>
    <x v="5"/>
    <x v="0"/>
    <s v="DI06_DSR08"/>
    <x v="24"/>
    <s v="CIR, korisnik zajamčene minimalne naknade, koji zbog trajnih promjena u zdravstvenom stanju ne može sam ispunjavati osnovne životne zahtjeve"/>
    <s v="DSR_020: §47"/>
    <x v="2"/>
    <x v="2"/>
    <x v="0"/>
    <x v="1"/>
    <x v="0"/>
    <x v="3"/>
    <s v="DI"/>
    <s v="nd"/>
    <s v="nd"/>
  </r>
  <r>
    <x v="0"/>
    <x v="0"/>
    <x v="0"/>
    <s v="DI06_DSR09"/>
    <x v="25"/>
    <s v="RVI, korisnik zajamčene minimalne naknade, koji zbog trajnih promjena u zdravstvenom stanju ne može sam ispunjavati osnovne životne zahtjeve"/>
    <s v="DSR_020: §47"/>
    <x v="2"/>
    <x v="2"/>
    <x v="0"/>
    <x v="1"/>
    <x v="0"/>
    <x v="3"/>
    <s v="DI"/>
    <s v="nd"/>
    <s v="nd"/>
  </r>
  <r>
    <x v="0"/>
    <x v="1"/>
    <x v="0"/>
    <s v="DI06_DSR09"/>
    <x v="25"/>
    <s v="RVI, korisnik zajamčene minimalne naknade, koji zbog trajnih promjena u zdravstvenom stanju ne može sam ispunjavati osnovne životne zahtjeve"/>
    <s v="DSR_020: §47"/>
    <x v="2"/>
    <x v="2"/>
    <x v="0"/>
    <x v="1"/>
    <x v="0"/>
    <x v="3"/>
    <s v="DI"/>
    <s v="nd"/>
    <s v="nd"/>
  </r>
  <r>
    <x v="0"/>
    <x v="2"/>
    <x v="0"/>
    <s v="DI06_DSR09"/>
    <x v="25"/>
    <s v="RVI, korisnik zajamčene minimalne naknade, koji zbog trajnih promjena u zdravstvenom stanju ne može sam ispunjavati osnovne životne zahtjeve"/>
    <s v="DSR_020: §47"/>
    <x v="2"/>
    <x v="2"/>
    <x v="0"/>
    <x v="1"/>
    <x v="0"/>
    <x v="3"/>
    <s v="DI"/>
    <s v="nd"/>
    <s v="nd"/>
  </r>
  <r>
    <x v="0"/>
    <x v="3"/>
    <x v="0"/>
    <s v="DI06_DSR09"/>
    <x v="25"/>
    <s v="RVI, korisnik zajamčene minimalne naknade, koji zbog trajnih promjena u zdravstvenom stanju ne može sam ispunjavati osnovne životne zahtjeve"/>
    <s v="DSR_020: §47"/>
    <x v="2"/>
    <x v="2"/>
    <x v="0"/>
    <x v="1"/>
    <x v="0"/>
    <x v="3"/>
    <s v="DI"/>
    <s v="nd"/>
    <s v="nd"/>
  </r>
  <r>
    <x v="0"/>
    <x v="4"/>
    <x v="0"/>
    <s v="DI06_DSR09"/>
    <x v="25"/>
    <s v="RVI, korisnik zajamčene minimalne naknade, koji zbog trajnih promjena u zdravstvenom stanju ne može sam ispunjavati osnovne životne zahtjeve"/>
    <s v="DSR_020: §47"/>
    <x v="2"/>
    <x v="2"/>
    <x v="0"/>
    <x v="1"/>
    <x v="0"/>
    <x v="3"/>
    <s v="DI"/>
    <s v="nd"/>
    <s v="nd"/>
  </r>
  <r>
    <x v="0"/>
    <x v="5"/>
    <x v="0"/>
    <s v="DI06_DSR09"/>
    <x v="25"/>
    <s v="RVI, korisnik zajamčene minimalne naknade, koji zbog trajnih promjena u zdravstvenom stanju ne može sam ispunjavati osnovne životne zahtjeve"/>
    <s v="DSR_020: §47"/>
    <x v="2"/>
    <x v="2"/>
    <x v="0"/>
    <x v="1"/>
    <x v="0"/>
    <x v="3"/>
    <s v="DI"/>
    <s v="nd"/>
    <s v="nd"/>
  </r>
  <r>
    <x v="2"/>
    <x v="4"/>
    <x v="0"/>
    <s v="DI06_GOS01"/>
    <x v="26"/>
    <s v="Osoba kojoj je prijeko potrebna pomoć i njega druge osobe u njenoj kući"/>
    <s v="GOS_01: §25."/>
    <x v="7"/>
    <x v="5"/>
    <x v="1"/>
    <x v="1"/>
    <x v="3"/>
    <x v="5"/>
    <s v="DI"/>
    <s v="nd"/>
    <s v="nd"/>
  </r>
  <r>
    <x v="3"/>
    <x v="4"/>
    <x v="0"/>
    <s v="DI06_GRI01"/>
    <x v="27"/>
    <s v="Osoba kojoj je zbog starosti, tjelesnog, mentalnog, intelektualnog ili osjetilnog oštećenja ili trajnih promjena u zdravstvenom stanju prijeko potrebna pomoć druge osobe"/>
    <s v="GRI_01: §34."/>
    <x v="8"/>
    <x v="6"/>
    <x v="2"/>
    <x v="1"/>
    <x v="1"/>
    <x v="1"/>
    <s v="DI"/>
    <n v="110"/>
    <n v="685530"/>
  </r>
  <r>
    <x v="1"/>
    <x v="4"/>
    <x v="0"/>
    <s v="DI06_GST01"/>
    <x v="28"/>
    <s v="Osoba kojoj je zbog tjelesnog ili mentalnog oštećenja, odnosno zbog trajnih ili privremenih promjena u zdravstvenom stanju ili starosti prijeko potrebna pomoć i njega od druge osobe"/>
    <s v="GST_01: §29"/>
    <x v="6"/>
    <x v="4"/>
    <x v="3"/>
    <x v="1"/>
    <x v="2"/>
    <x v="1"/>
    <s v="DI"/>
    <s v="nd"/>
    <s v="nd"/>
  </r>
  <r>
    <x v="4"/>
    <x v="4"/>
    <x v="0"/>
    <s v="DI06_GZG01"/>
    <x v="29"/>
    <s v="Korisnik doplatka za pomoć i njegu; korisnik osobne invalidnine"/>
    <s v="GZG_01: §12-14"/>
    <x v="9"/>
    <x v="7"/>
    <x v="0"/>
    <x v="1"/>
    <x v="2"/>
    <x v="1"/>
    <s v="DI"/>
    <n v="10426"/>
    <s v="nd"/>
  </r>
  <r>
    <x v="0"/>
    <x v="0"/>
    <x v="0"/>
    <s v="DI07_DSR01"/>
    <x v="30"/>
    <s v="Roditelj (njegovatelj) djeteta s teškoćama u razvoju; njegovatelj osobe s težim invaliditetom"/>
    <s v="DSR_017d: §63-71"/>
    <x v="5"/>
    <x v="3"/>
    <x v="1"/>
    <x v="1"/>
    <x v="0"/>
    <x v="4"/>
    <s v="DI"/>
    <n v="2759"/>
    <n v="100286549"/>
  </r>
  <r>
    <x v="0"/>
    <x v="1"/>
    <x v="0"/>
    <s v="DI07_DSR01"/>
    <x v="30"/>
    <s v="Roditelj (njegovatelj) djeteta s teškoćama u razvoju; njegovatelj osobe s težim invaliditetom"/>
    <s v="DSR_017d: §63-71"/>
    <x v="5"/>
    <x v="3"/>
    <x v="1"/>
    <x v="1"/>
    <x v="0"/>
    <x v="4"/>
    <s v="DI"/>
    <n v="2869"/>
    <n v="111989891"/>
  </r>
  <r>
    <x v="0"/>
    <x v="2"/>
    <x v="0"/>
    <s v="DI07_DSR01"/>
    <x v="30"/>
    <s v="Roditelj (njegovatelj) djeteta s teškoćama u razvoju; njegovatelj osobe s težim invaliditetom"/>
    <s v="DSR_017d: §63-71"/>
    <x v="5"/>
    <x v="3"/>
    <x v="1"/>
    <x v="1"/>
    <x v="0"/>
    <x v="4"/>
    <s v="DI"/>
    <n v="3208"/>
    <n v="123249885"/>
  </r>
  <r>
    <x v="0"/>
    <x v="3"/>
    <x v="0"/>
    <s v="DI07_DSR01"/>
    <x v="30"/>
    <s v="Roditelj (njegovatelj) djeteta s teškoćama u razvoju; njegovatelj osobe s težim invaliditetom"/>
    <s v="DSR_017d: §63-71"/>
    <x v="5"/>
    <x v="3"/>
    <x v="1"/>
    <x v="1"/>
    <x v="0"/>
    <x v="4"/>
    <s v="DI"/>
    <n v="3348"/>
    <n v="136955336.87"/>
  </r>
  <r>
    <x v="0"/>
    <x v="4"/>
    <x v="0"/>
    <s v="DI07_DSR01"/>
    <x v="30"/>
    <s v="Roditelj (njegovatelj) djeteta s teškoćama u razvoju; njegovatelj osobe s težim invaliditetom"/>
    <s v="DSR_017d: §63-71"/>
    <x v="5"/>
    <x v="3"/>
    <x v="1"/>
    <x v="1"/>
    <x v="0"/>
    <x v="4"/>
    <s v="DI"/>
    <n v="3541"/>
    <n v="148827498"/>
  </r>
  <r>
    <x v="0"/>
    <x v="5"/>
    <x v="0"/>
    <s v="DI07_DSR01"/>
    <x v="30"/>
    <s v="Roditelj (njegovatelj) djeteta s teškoćama u razvoju; njegovatelj osobe s težim invaliditetom"/>
    <s v="DSR_017d: §63-71"/>
    <x v="5"/>
    <x v="3"/>
    <x v="1"/>
    <x v="1"/>
    <x v="0"/>
    <x v="4"/>
    <s v="DI"/>
    <s v="nd"/>
    <s v="nd"/>
  </r>
  <r>
    <x v="0"/>
    <x v="0"/>
    <x v="0"/>
    <s v="DI07_DSR02"/>
    <x v="31"/>
    <s v="Zaposleni roditelj koji radi s polovicom punog radnog vremena radi pojačane briga i njege djeteta, do navršene 3. godine djetetova života"/>
    <s v="DSR_016: §16, §24.4"/>
    <x v="5"/>
    <x v="3"/>
    <x v="0"/>
    <x v="0"/>
    <x v="0"/>
    <x v="3"/>
    <s v="DI"/>
    <s v="nd"/>
    <s v="nd"/>
  </r>
  <r>
    <x v="0"/>
    <x v="1"/>
    <x v="0"/>
    <s v="DI07_DSR02"/>
    <x v="31"/>
    <s v="Zaposleni roditelj koji radi s polovicom punog radnog vremena radi pojačane briga i njege djeteta, do navršene 3. godine djetetova života"/>
    <s v="DSR_016: §16, §24.4"/>
    <x v="5"/>
    <x v="3"/>
    <x v="0"/>
    <x v="0"/>
    <x v="0"/>
    <x v="3"/>
    <s v="DI"/>
    <s v="nd"/>
    <s v="nd"/>
  </r>
  <r>
    <x v="0"/>
    <x v="2"/>
    <x v="0"/>
    <s v="DI07_DSR02"/>
    <x v="31"/>
    <s v="Zaposleni roditelj koji radi s polovicom punog radnog vremena radi pojačane briga i njege djeteta, do navršene 3. godine djetetova života"/>
    <s v="DSR_016: §16, §24.4"/>
    <x v="5"/>
    <x v="3"/>
    <x v="0"/>
    <x v="0"/>
    <x v="0"/>
    <x v="3"/>
    <s v="DI"/>
    <s v="nd"/>
    <s v="nd"/>
  </r>
  <r>
    <x v="0"/>
    <x v="3"/>
    <x v="0"/>
    <s v="DI07_DSR02"/>
    <x v="31"/>
    <s v="Zaposleni roditelj koji radi s polovicom punog radnog vremena radi pojačane briga i njege djeteta, do navršene 3. godine djetetova života"/>
    <s v="DSR_016: §16, §24.4"/>
    <x v="5"/>
    <x v="3"/>
    <x v="0"/>
    <x v="0"/>
    <x v="0"/>
    <x v="3"/>
    <s v="DI"/>
    <s v="nd"/>
    <s v="nd"/>
  </r>
  <r>
    <x v="0"/>
    <x v="4"/>
    <x v="0"/>
    <s v="DI07_DSR02"/>
    <x v="31"/>
    <s v="Zaposleni roditelj koji radi s polovicom punog radnog vremena radi pojačane briga i njege djeteta, do navršene 3. godine djetetova života"/>
    <s v="DSR_016: §16, §24.4"/>
    <x v="5"/>
    <x v="3"/>
    <x v="0"/>
    <x v="0"/>
    <x v="0"/>
    <x v="3"/>
    <s v="DI"/>
    <s v="nd"/>
    <s v="nd"/>
  </r>
  <r>
    <x v="0"/>
    <x v="5"/>
    <x v="0"/>
    <s v="DI07_DSR02"/>
    <x v="31"/>
    <s v="Zaposleni roditelj koji radi s polovicom punog radnog vremena radi pojačane briga i njege djeteta, do navršene 3. godine djetetova života"/>
    <s v="DSR_016: §16, §24.4"/>
    <x v="5"/>
    <x v="3"/>
    <x v="0"/>
    <x v="0"/>
    <x v="0"/>
    <x v="3"/>
    <s v="DI"/>
    <s v="nd"/>
    <s v="nd"/>
  </r>
  <r>
    <x v="0"/>
    <x v="0"/>
    <x v="0"/>
    <s v="DI07_DSR03"/>
    <x v="32"/>
    <s v="Zaposleni roditelj djeteta s težim smetnjama u razvoju, koji radi s polovicom punog radnog vremena radi njege djeteta "/>
    <s v="DSR_016: §23.2, §24a.2"/>
    <x v="5"/>
    <x v="3"/>
    <x v="0"/>
    <x v="0"/>
    <x v="0"/>
    <x v="6"/>
    <s v="DI"/>
    <s v="nd"/>
    <s v="nd"/>
  </r>
  <r>
    <x v="0"/>
    <x v="1"/>
    <x v="0"/>
    <s v="DI07_DSR03"/>
    <x v="32"/>
    <s v="Zaposleni roditelj djeteta s težim smetnjama u razvoju, koji radi s polovicom punog radnog vremena radi njege djeteta "/>
    <s v="DSR_016: §23.2, §24a.2"/>
    <x v="5"/>
    <x v="3"/>
    <x v="0"/>
    <x v="0"/>
    <x v="0"/>
    <x v="6"/>
    <s v="DI"/>
    <s v="nd"/>
    <s v="nd"/>
  </r>
  <r>
    <x v="0"/>
    <x v="2"/>
    <x v="0"/>
    <s v="DI07_DSR03"/>
    <x v="32"/>
    <s v="Zaposleni roditelj djeteta s težim smetnjama u razvoju, koji radi s polovicom punog radnog vremena radi njege djeteta "/>
    <s v="DSR_016: §23.2, §24a.2"/>
    <x v="5"/>
    <x v="3"/>
    <x v="0"/>
    <x v="0"/>
    <x v="0"/>
    <x v="6"/>
    <s v="DI"/>
    <s v="nd"/>
    <s v="nd"/>
  </r>
  <r>
    <x v="0"/>
    <x v="3"/>
    <x v="0"/>
    <s v="DI07_DSR03"/>
    <x v="32"/>
    <s v="Zaposleni roditelj djeteta s težim smetnjama u razvoju, koji radi s polovicom punog radnog vremena radi njege djeteta "/>
    <s v="DSR_016: §23.2, §24a.2"/>
    <x v="5"/>
    <x v="3"/>
    <x v="0"/>
    <x v="0"/>
    <x v="0"/>
    <x v="6"/>
    <s v="DI"/>
    <s v="nd"/>
    <s v="nd"/>
  </r>
  <r>
    <x v="0"/>
    <x v="4"/>
    <x v="0"/>
    <s v="DI07_DSR03"/>
    <x v="32"/>
    <s v="Zaposleni roditelj djeteta s težim smetnjama u razvoju, koji radi s polovicom punog radnog vremena radi njege djeteta "/>
    <s v="DSR_016: §23.2, §24a.2"/>
    <x v="5"/>
    <x v="3"/>
    <x v="0"/>
    <x v="0"/>
    <x v="0"/>
    <x v="6"/>
    <s v="DI"/>
    <s v="nd"/>
    <s v="nd"/>
  </r>
  <r>
    <x v="0"/>
    <x v="5"/>
    <x v="0"/>
    <s v="DI07_DSR03"/>
    <x v="32"/>
    <s v="Zaposleni roditelj djeteta s težim smetnjama u razvoju, koji radi s polovicom punog radnog vremena radi njege djeteta "/>
    <s v="DSR_016: §23.2, §24a.2"/>
    <x v="5"/>
    <x v="3"/>
    <x v="0"/>
    <x v="0"/>
    <x v="0"/>
    <x v="6"/>
    <s v="DI"/>
    <s v="nd"/>
    <s v="nd"/>
  </r>
  <r>
    <x v="0"/>
    <x v="0"/>
    <x v="0"/>
    <s v="DI07_DSR04"/>
    <x v="33"/>
    <s v="Zaposleni roditelj djeteta s težim smetnjama u razvoju"/>
    <s v="DSR_016: §23.1, §24a.1"/>
    <x v="5"/>
    <x v="3"/>
    <x v="0"/>
    <x v="0"/>
    <x v="0"/>
    <x v="3"/>
    <s v="DI"/>
    <s v="nd"/>
    <s v="nd"/>
  </r>
  <r>
    <x v="0"/>
    <x v="1"/>
    <x v="0"/>
    <s v="DI07_DSR04"/>
    <x v="33"/>
    <s v="Zaposleni roditelj djeteta s težim smetnjama u razvoju"/>
    <s v="DSR_016: §23.1, §24a.1"/>
    <x v="5"/>
    <x v="3"/>
    <x v="0"/>
    <x v="0"/>
    <x v="0"/>
    <x v="3"/>
    <s v="DI"/>
    <s v="nd"/>
    <s v="nd"/>
  </r>
  <r>
    <x v="0"/>
    <x v="2"/>
    <x v="0"/>
    <s v="DI07_DSR04"/>
    <x v="33"/>
    <s v="Zaposleni roditelj djeteta s težim smetnjama u razvoju"/>
    <s v="DSR_016: §23.1, §24a.1"/>
    <x v="5"/>
    <x v="3"/>
    <x v="0"/>
    <x v="0"/>
    <x v="0"/>
    <x v="3"/>
    <s v="DI"/>
    <s v="nd"/>
    <s v="nd"/>
  </r>
  <r>
    <x v="0"/>
    <x v="3"/>
    <x v="0"/>
    <s v="DI07_DSR04"/>
    <x v="33"/>
    <s v="Zaposleni roditelj djeteta s težim smetnjama u razvoju"/>
    <s v="DSR_016: §23.1, §24a.1"/>
    <x v="5"/>
    <x v="3"/>
    <x v="0"/>
    <x v="0"/>
    <x v="0"/>
    <x v="3"/>
    <s v="DI"/>
    <s v="nd"/>
    <s v="nd"/>
  </r>
  <r>
    <x v="0"/>
    <x v="4"/>
    <x v="0"/>
    <s v="DI07_DSR04"/>
    <x v="33"/>
    <s v="Zaposleni roditelj djeteta s težim smetnjama u razvoju"/>
    <s v="DSR_016: §23.1, §24a.1"/>
    <x v="5"/>
    <x v="3"/>
    <x v="0"/>
    <x v="0"/>
    <x v="0"/>
    <x v="3"/>
    <s v="DI"/>
    <s v="nd"/>
    <s v="nd"/>
  </r>
  <r>
    <x v="0"/>
    <x v="5"/>
    <x v="0"/>
    <s v="DI07_DSR04"/>
    <x v="33"/>
    <s v="Zaposleni roditelj djeteta s težim smetnjama u razvoju"/>
    <s v="DSR_016: §23.1, §24a.1"/>
    <x v="5"/>
    <x v="3"/>
    <x v="0"/>
    <x v="0"/>
    <x v="0"/>
    <x v="3"/>
    <s v="DI"/>
    <s v="nd"/>
    <s v="nd"/>
  </r>
  <r>
    <x v="4"/>
    <x v="4"/>
    <x v="0"/>
    <s v="DI07_GZG01"/>
    <x v="34"/>
    <s v="Osobe s priznatim pravo na status roditelja njegovatelja ili njegovatelja"/>
    <s v="GZG_01: §14a-b"/>
    <x v="9"/>
    <x v="7"/>
    <x v="0"/>
    <x v="1"/>
    <x v="0"/>
    <x v="1"/>
    <s v="DI"/>
    <n v="33"/>
    <s v="nd"/>
  </r>
  <r>
    <x v="0"/>
    <x v="0"/>
    <x v="0"/>
    <s v="DI08_DSR01"/>
    <x v="35"/>
    <s v="HRVI s teškim oštećenjem organizma "/>
    <s v="DSR_013: §70-71"/>
    <x v="2"/>
    <x v="2"/>
    <x v="0"/>
    <x v="1"/>
    <x v="0"/>
    <x v="3"/>
    <s v="DI"/>
    <n v="1965"/>
    <n v="19058955.059999999"/>
  </r>
  <r>
    <x v="0"/>
    <x v="1"/>
    <x v="0"/>
    <s v="DI08_DSR01"/>
    <x v="35"/>
    <s v="HRVI s teškim oštećenjem organizma "/>
    <s v="DSR_013: §70-71"/>
    <x v="2"/>
    <x v="2"/>
    <x v="0"/>
    <x v="1"/>
    <x v="0"/>
    <x v="3"/>
    <s v="DI"/>
    <n v="1956"/>
    <n v="18922853.390000001"/>
  </r>
  <r>
    <x v="0"/>
    <x v="2"/>
    <x v="0"/>
    <s v="DI08_DSR01"/>
    <x v="35"/>
    <s v="HRVI s teškim oštećenjem organizma "/>
    <s v="DSR_013: §70-71"/>
    <x v="2"/>
    <x v="2"/>
    <x v="0"/>
    <x v="1"/>
    <x v="0"/>
    <x v="3"/>
    <s v="DI"/>
    <n v="1958"/>
    <n v="18809252.390000001"/>
  </r>
  <r>
    <x v="0"/>
    <x v="3"/>
    <x v="0"/>
    <s v="DI08_DSR01"/>
    <x v="35"/>
    <s v="HRVI s teškim oštećenjem organizma "/>
    <s v="DSR_013: §70-71"/>
    <x v="2"/>
    <x v="2"/>
    <x v="0"/>
    <x v="1"/>
    <x v="0"/>
    <x v="3"/>
    <s v="DI"/>
    <n v="1967"/>
    <s v="nd"/>
  </r>
  <r>
    <x v="0"/>
    <x v="4"/>
    <x v="0"/>
    <s v="DI08_DSR01"/>
    <x v="35"/>
    <s v="HRVI s teškim oštećenjem organizma "/>
    <s v="DSR_013: §70-71"/>
    <x v="2"/>
    <x v="2"/>
    <x v="0"/>
    <x v="1"/>
    <x v="0"/>
    <x v="3"/>
    <s v="DI"/>
    <n v="1944"/>
    <s v="nd"/>
  </r>
  <r>
    <x v="0"/>
    <x v="5"/>
    <x v="0"/>
    <s v="DI08_DSR01"/>
    <x v="35"/>
    <s v="HRVI s teškim oštećenjem organizma "/>
    <s v="DSR_013: §70-71"/>
    <x v="2"/>
    <x v="2"/>
    <x v="0"/>
    <x v="1"/>
    <x v="0"/>
    <x v="3"/>
    <s v="DI"/>
    <s v="nd"/>
    <s v="nd"/>
  </r>
  <r>
    <x v="0"/>
    <x v="0"/>
    <x v="0"/>
    <s v="DI08_DSR02"/>
    <x v="36"/>
    <s v="MVI s teškim oštećenjem organizma "/>
    <s v="DSR_020: §19-20"/>
    <x v="2"/>
    <x v="2"/>
    <x v="0"/>
    <x v="1"/>
    <x v="0"/>
    <x v="3"/>
    <s v="DI"/>
    <n v="45"/>
    <n v="386015.56"/>
  </r>
  <r>
    <x v="0"/>
    <x v="1"/>
    <x v="0"/>
    <s v="DI08_DSR02"/>
    <x v="36"/>
    <s v="MVI s teškim oštećenjem organizma "/>
    <s v="DSR_020: §19-20"/>
    <x v="2"/>
    <x v="2"/>
    <x v="0"/>
    <x v="1"/>
    <x v="0"/>
    <x v="3"/>
    <s v="DI"/>
    <n v="46"/>
    <n v="385549.92"/>
  </r>
  <r>
    <x v="0"/>
    <x v="2"/>
    <x v="0"/>
    <s v="DI08_DSR02"/>
    <x v="36"/>
    <s v="MVI s teškim oštećenjem organizma "/>
    <s v="DSR_020: §19-20"/>
    <x v="2"/>
    <x v="2"/>
    <x v="0"/>
    <x v="1"/>
    <x v="0"/>
    <x v="3"/>
    <s v="DI"/>
    <n v="46"/>
    <n v="385549.92"/>
  </r>
  <r>
    <x v="0"/>
    <x v="3"/>
    <x v="0"/>
    <s v="DI08_DSR02"/>
    <x v="36"/>
    <s v="MVI s teškim oštećenjem organizma "/>
    <s v="DSR_020: §19-20"/>
    <x v="2"/>
    <x v="2"/>
    <x v="0"/>
    <x v="1"/>
    <x v="0"/>
    <x v="3"/>
    <s v="DI"/>
    <n v="46"/>
    <s v="nd"/>
  </r>
  <r>
    <x v="0"/>
    <x v="4"/>
    <x v="0"/>
    <s v="DI08_DSR02"/>
    <x v="36"/>
    <s v="MVI s teškim oštećenjem organizma "/>
    <s v="DSR_020: §19-20"/>
    <x v="2"/>
    <x v="2"/>
    <x v="0"/>
    <x v="1"/>
    <x v="0"/>
    <x v="3"/>
    <s v="DI"/>
    <s v="nd"/>
    <s v="nd"/>
  </r>
  <r>
    <x v="0"/>
    <x v="5"/>
    <x v="0"/>
    <s v="DI08_DSR02"/>
    <x v="36"/>
    <s v="MVI s teškim oštećenjem organizma "/>
    <s v="DSR_020: §19-20"/>
    <x v="2"/>
    <x v="2"/>
    <x v="0"/>
    <x v="1"/>
    <x v="0"/>
    <x v="3"/>
    <s v="DI"/>
    <s v="nd"/>
    <s v="nd"/>
  </r>
  <r>
    <x v="0"/>
    <x v="0"/>
    <x v="0"/>
    <s v="DI08_DSR03"/>
    <x v="37"/>
    <s v="CIR s teškim oštećenjem organizma "/>
    <s v="DSR_020: §19-20"/>
    <x v="2"/>
    <x v="2"/>
    <x v="0"/>
    <x v="1"/>
    <x v="0"/>
    <x v="3"/>
    <s v="DI"/>
    <s v="nd"/>
    <s v="nd"/>
  </r>
  <r>
    <x v="0"/>
    <x v="1"/>
    <x v="0"/>
    <s v="DI08_DSR03"/>
    <x v="37"/>
    <s v="CIR s teškim oštećenjem organizma "/>
    <s v="DSR_020: §19-20"/>
    <x v="2"/>
    <x v="2"/>
    <x v="0"/>
    <x v="1"/>
    <x v="0"/>
    <x v="3"/>
    <s v="DI"/>
    <s v="nd"/>
    <s v="nd"/>
  </r>
  <r>
    <x v="0"/>
    <x v="2"/>
    <x v="0"/>
    <s v="DI08_DSR03"/>
    <x v="37"/>
    <s v="CIR s teškim oštećenjem organizma "/>
    <s v="DSR_020: §19-20"/>
    <x v="2"/>
    <x v="2"/>
    <x v="0"/>
    <x v="1"/>
    <x v="0"/>
    <x v="3"/>
    <s v="DI"/>
    <s v="nd"/>
    <s v="nd"/>
  </r>
  <r>
    <x v="0"/>
    <x v="3"/>
    <x v="0"/>
    <s v="DI08_DSR03"/>
    <x v="37"/>
    <s v="CIR s teškim oštećenjem organizma "/>
    <s v="DSR_020: §19-20"/>
    <x v="2"/>
    <x v="2"/>
    <x v="0"/>
    <x v="1"/>
    <x v="0"/>
    <x v="3"/>
    <s v="DI"/>
    <s v="nd"/>
    <s v="nd"/>
  </r>
  <r>
    <x v="0"/>
    <x v="4"/>
    <x v="0"/>
    <s v="DI08_DSR03"/>
    <x v="37"/>
    <s v="CIR s teškim oštećenjem organizma "/>
    <s v="DSR_020: §19-20"/>
    <x v="2"/>
    <x v="2"/>
    <x v="0"/>
    <x v="1"/>
    <x v="0"/>
    <x v="3"/>
    <s v="DI"/>
    <s v="nd"/>
    <s v="nd"/>
  </r>
  <r>
    <x v="0"/>
    <x v="5"/>
    <x v="0"/>
    <s v="DI08_DSR03"/>
    <x v="37"/>
    <s v="CIR s teškim oštećenjem organizma "/>
    <s v="DSR_020: §19-20"/>
    <x v="2"/>
    <x v="2"/>
    <x v="0"/>
    <x v="1"/>
    <x v="0"/>
    <x v="3"/>
    <s v="DI"/>
    <s v="nd"/>
    <s v="nd"/>
  </r>
  <r>
    <x v="0"/>
    <x v="0"/>
    <x v="0"/>
    <s v="DI08_DSR04"/>
    <x v="38"/>
    <s v="RVI s teškim oštećenjem organizma "/>
    <s v="DSR_020: §19-20"/>
    <x v="2"/>
    <x v="2"/>
    <x v="0"/>
    <x v="1"/>
    <x v="0"/>
    <x v="3"/>
    <s v="DI"/>
    <s v="nd"/>
    <s v="nd"/>
  </r>
  <r>
    <x v="0"/>
    <x v="1"/>
    <x v="0"/>
    <s v="DI08_DSR04"/>
    <x v="38"/>
    <s v="RVI s teškim oštećenjem organizma "/>
    <s v="DSR_020: §19-20"/>
    <x v="2"/>
    <x v="2"/>
    <x v="0"/>
    <x v="1"/>
    <x v="0"/>
    <x v="3"/>
    <s v="DI"/>
    <s v="nd"/>
    <s v="nd"/>
  </r>
  <r>
    <x v="0"/>
    <x v="2"/>
    <x v="0"/>
    <s v="DI08_DSR04"/>
    <x v="38"/>
    <s v="RVI s teškim oštećenjem organizma "/>
    <s v="DSR_020: §19-20"/>
    <x v="2"/>
    <x v="2"/>
    <x v="0"/>
    <x v="1"/>
    <x v="0"/>
    <x v="3"/>
    <s v="DI"/>
    <s v="nd"/>
    <s v="nd"/>
  </r>
  <r>
    <x v="0"/>
    <x v="3"/>
    <x v="0"/>
    <s v="DI08_DSR04"/>
    <x v="38"/>
    <s v="RVI s teškim oštećenjem organizma "/>
    <s v="DSR_020: §19-20"/>
    <x v="2"/>
    <x v="2"/>
    <x v="0"/>
    <x v="1"/>
    <x v="0"/>
    <x v="3"/>
    <s v="DI"/>
    <s v="nd"/>
    <s v="nd"/>
  </r>
  <r>
    <x v="0"/>
    <x v="4"/>
    <x v="0"/>
    <s v="DI08_DSR04"/>
    <x v="38"/>
    <s v="RVI s teškim oštećenjem organizma "/>
    <s v="DSR_020: §19-20"/>
    <x v="2"/>
    <x v="2"/>
    <x v="0"/>
    <x v="1"/>
    <x v="0"/>
    <x v="3"/>
    <s v="DI"/>
    <s v="nd"/>
    <s v="nd"/>
  </r>
  <r>
    <x v="0"/>
    <x v="5"/>
    <x v="0"/>
    <s v="DI08_DSR04"/>
    <x v="38"/>
    <s v="RVI s teškim oštećenjem organizma "/>
    <s v="DSR_020: §19-20"/>
    <x v="2"/>
    <x v="2"/>
    <x v="0"/>
    <x v="1"/>
    <x v="0"/>
    <x v="3"/>
    <s v="DI"/>
    <s v="nd"/>
    <s v="nd"/>
  </r>
  <r>
    <x v="0"/>
    <x v="0"/>
    <x v="0"/>
    <s v="DI91_DSR01"/>
    <x v="39"/>
    <s v="Dijete s teškoćama u razvoju ili osoba s invaliditetom nakon završetka obrazovanja, a najranije s navršenih 15 godina života, ako ne prima naknadu za nezaposlenost iz drugog izvora"/>
    <s v="DSR_017d: §72"/>
    <x v="5"/>
    <x v="3"/>
    <x v="0"/>
    <x v="1"/>
    <x v="0"/>
    <x v="4"/>
    <s v="DI"/>
    <n v="3087"/>
    <s v="nd"/>
  </r>
  <r>
    <x v="0"/>
    <x v="1"/>
    <x v="0"/>
    <s v="DI91_DSR01"/>
    <x v="39"/>
    <s v="Dijete s teškoćama u razvoju ili osoba s invaliditetom nakon završetka obrazovanja, a najranije s navršenih 15 godina života, ako ne prima naknadu za nezaposlenost iz drugog izvora"/>
    <s v="DSR_017d: §72"/>
    <x v="5"/>
    <x v="3"/>
    <x v="0"/>
    <x v="1"/>
    <x v="0"/>
    <x v="4"/>
    <s v="DI"/>
    <n v="3687"/>
    <s v="nd"/>
  </r>
  <r>
    <x v="0"/>
    <x v="2"/>
    <x v="0"/>
    <s v="DI91_DSR01"/>
    <x v="39"/>
    <s v="Dijete s teškoćama u razvoju ili osoba s invaliditetom nakon završetka obrazovanja, a najranije s navršenih 15 godina života, ako ne prima naknadu za nezaposlenost iz drugog izvora"/>
    <s v="DSR_017d: §72"/>
    <x v="5"/>
    <x v="3"/>
    <x v="0"/>
    <x v="1"/>
    <x v="0"/>
    <x v="4"/>
    <s v="DI"/>
    <n v="3628"/>
    <s v="nd"/>
  </r>
  <r>
    <x v="0"/>
    <x v="3"/>
    <x v="0"/>
    <s v="DI91_DSR01"/>
    <x v="39"/>
    <s v="Dijete s teškoćama u razvoju ili osoba s invaliditetom nakon završetka obrazovanja, a najranije s navršenih 15 godina života, ako ne prima naknadu za nezaposlenost iz drugog izvora"/>
    <s v="DSR_017d: §72"/>
    <x v="5"/>
    <x v="3"/>
    <x v="0"/>
    <x v="1"/>
    <x v="0"/>
    <x v="4"/>
    <s v="DI"/>
    <n v="3534"/>
    <s v="nd"/>
  </r>
  <r>
    <x v="0"/>
    <x v="4"/>
    <x v="0"/>
    <s v="DI91_DSR01"/>
    <x v="39"/>
    <s v="Dijete s teškoćama u razvoju ili osoba s invaliditetom nakon završetka obrazovanja, a najranije s navršenih 15 godina života, ako ne prima naknadu za nezaposlenost iz drugog izvora"/>
    <s v="DSR_017d: §72"/>
    <x v="5"/>
    <x v="3"/>
    <x v="0"/>
    <x v="1"/>
    <x v="0"/>
    <x v="4"/>
    <s v="DI"/>
    <n v="3390"/>
    <s v="nd"/>
  </r>
  <r>
    <x v="0"/>
    <x v="5"/>
    <x v="0"/>
    <s v="DI91_DSR01"/>
    <x v="39"/>
    <s v="Dijete s teškoćama u razvoju ili osoba s invaliditetom nakon završetka obrazovanja, a najranije s navršenih 15 godina života, ako ne prima naknadu za nezaposlenost iz drugog izvora"/>
    <s v="DSR_017d: §72"/>
    <x v="5"/>
    <x v="3"/>
    <x v="0"/>
    <x v="1"/>
    <x v="0"/>
    <x v="4"/>
    <s v="DI"/>
    <s v="nd"/>
    <s v="nd"/>
  </r>
  <r>
    <x v="0"/>
    <x v="0"/>
    <x v="1"/>
    <s v="FA01_DSR01"/>
    <x v="40"/>
    <s v="Zaposlena ili samozaposlena trudnica te majka (ili otac) novorođenog djeteta"/>
    <s v="DSR_016: §12, §24"/>
    <x v="5"/>
    <x v="1"/>
    <x v="0"/>
    <x v="0"/>
    <x v="0"/>
    <x v="6"/>
    <s v="FA"/>
    <s v="nd"/>
    <n v="895935273"/>
  </r>
  <r>
    <x v="0"/>
    <x v="1"/>
    <x v="1"/>
    <s v="FA01_DSR01"/>
    <x v="40"/>
    <s v="Zaposlena ili samozaposlena trudnica te majka (ili otac) novorođenog djeteta"/>
    <s v="DSR_016: §12, §24"/>
    <x v="5"/>
    <x v="1"/>
    <x v="0"/>
    <x v="0"/>
    <x v="0"/>
    <x v="6"/>
    <s v="FA"/>
    <s v="nd"/>
    <n v="907596550"/>
  </r>
  <r>
    <x v="0"/>
    <x v="2"/>
    <x v="1"/>
    <s v="FA01_DSR01"/>
    <x v="40"/>
    <s v="Zaposlena ili samozaposlena trudnica te majka (ili otac) novorođenog djeteta"/>
    <s v="DSR_016: §12, §24"/>
    <x v="5"/>
    <x v="1"/>
    <x v="0"/>
    <x v="0"/>
    <x v="0"/>
    <x v="6"/>
    <s v="FA"/>
    <s v="nd"/>
    <n v="866589985"/>
  </r>
  <r>
    <x v="0"/>
    <x v="3"/>
    <x v="1"/>
    <s v="FA01_DSR01"/>
    <x v="40"/>
    <s v="Zaposlena ili samozaposlena trudnica te majka (ili otac) novorođenog djeteta"/>
    <s v="DSR_016: §12, §24"/>
    <x v="5"/>
    <x v="1"/>
    <x v="0"/>
    <x v="0"/>
    <x v="0"/>
    <x v="6"/>
    <s v="FA"/>
    <s v="nd"/>
    <n v="827271532"/>
  </r>
  <r>
    <x v="0"/>
    <x v="4"/>
    <x v="1"/>
    <s v="FA01_DSR01"/>
    <x v="40"/>
    <s v="Zaposlena ili samozaposlena trudnica te majka (ili otac) novorođenog djeteta"/>
    <s v="DSR_016: §12, §24"/>
    <x v="5"/>
    <x v="1"/>
    <x v="0"/>
    <x v="0"/>
    <x v="0"/>
    <x v="6"/>
    <s v="FA"/>
    <s v="nd"/>
    <n v="853782648"/>
  </r>
  <r>
    <x v="0"/>
    <x v="0"/>
    <x v="1"/>
    <s v="FA01_DSR01a"/>
    <x v="41"/>
    <s v="Zaposlena ili samozaposlena trudnica od 28. dana prije dana očekivanog poroda do dana poroda; Zaposlena ili samozaposlena majka do 70. dana od rođenja djeteta"/>
    <s v="DSR_016: §12.1.-4."/>
    <x v="5"/>
    <x v="1"/>
    <x v="0"/>
    <x v="0"/>
    <x v="0"/>
    <x v="6"/>
    <s v="FA"/>
    <s v="nd"/>
    <s v="nd"/>
  </r>
  <r>
    <x v="0"/>
    <x v="1"/>
    <x v="1"/>
    <s v="FA01_DSR01a"/>
    <x v="41"/>
    <s v="Zaposlena ili samozaposlena trudnica od 28. dana prije dana očekivanog poroda do dana poroda; Zaposlena ili samozaposlena majka do 70. dana od rođenja djeteta"/>
    <s v="DSR_016: §12.1.-4."/>
    <x v="5"/>
    <x v="1"/>
    <x v="0"/>
    <x v="0"/>
    <x v="0"/>
    <x v="6"/>
    <s v="FA"/>
    <s v="nd"/>
    <s v="nd"/>
  </r>
  <r>
    <x v="0"/>
    <x v="2"/>
    <x v="1"/>
    <s v="FA01_DSR01a"/>
    <x v="41"/>
    <s v="Zaposlena ili samozaposlena trudnica od 28. dana prije dana očekivanog poroda do dana poroda; Zaposlena ili samozaposlena majka do 70. dana od rođenja djeteta"/>
    <s v="DSR_016: §12.1.-4."/>
    <x v="5"/>
    <x v="1"/>
    <x v="0"/>
    <x v="0"/>
    <x v="0"/>
    <x v="6"/>
    <s v="FA"/>
    <s v="nd"/>
    <s v="nd"/>
  </r>
  <r>
    <x v="0"/>
    <x v="3"/>
    <x v="1"/>
    <s v="FA01_DSR01a"/>
    <x v="41"/>
    <s v="Zaposlena ili samozaposlena trudnica od 28. dana prije dana očekivanog poroda do dana poroda; Zaposlena ili samozaposlena majka do 70. dana od rođenja djeteta"/>
    <s v="DSR_016: §12.1.-4."/>
    <x v="5"/>
    <x v="1"/>
    <x v="0"/>
    <x v="0"/>
    <x v="0"/>
    <x v="6"/>
    <s v="FA"/>
    <n v="33684"/>
    <n v="478116887.13999999"/>
  </r>
  <r>
    <x v="0"/>
    <x v="4"/>
    <x v="1"/>
    <s v="FA01_DSR01a"/>
    <x v="41"/>
    <s v="Zaposlena ili samozaposlena trudnica od 28. dana prije dana očekivanog poroda do dana poroda; Zaposlena ili samozaposlena majka do 70. dana od rođenja djeteta"/>
    <s v="DSR_016: §12.1.-4."/>
    <x v="5"/>
    <x v="1"/>
    <x v="0"/>
    <x v="0"/>
    <x v="0"/>
    <x v="6"/>
    <s v="FA"/>
    <n v="32525"/>
    <n v="465223858.23000002"/>
  </r>
  <r>
    <x v="0"/>
    <x v="0"/>
    <x v="1"/>
    <s v="FA01_DSR01b"/>
    <x v="42"/>
    <s v="Zaposlena ili samozaposlena majka (ili otac) od 70. dana od rođenja djeteta do navršenih 6 mjeseci života djeteta"/>
    <s v="DSR_016: §12.5."/>
    <x v="5"/>
    <x v="1"/>
    <x v="0"/>
    <x v="0"/>
    <x v="0"/>
    <x v="6"/>
    <s v="FA"/>
    <s v="nd"/>
    <s v="nd"/>
  </r>
  <r>
    <x v="0"/>
    <x v="1"/>
    <x v="1"/>
    <s v="FA01_DSR01b"/>
    <x v="42"/>
    <s v="Zaposlena ili samozaposlena majka (ili otac) od 70. dana od rođenja djeteta do navršenih 6 mjeseci života djeteta"/>
    <s v="DSR_016: §12.5."/>
    <x v="5"/>
    <x v="1"/>
    <x v="0"/>
    <x v="0"/>
    <x v="0"/>
    <x v="6"/>
    <s v="FA"/>
    <s v="nd"/>
    <s v="nd"/>
  </r>
  <r>
    <x v="0"/>
    <x v="2"/>
    <x v="1"/>
    <s v="FA01_DSR01b"/>
    <x v="42"/>
    <s v="Zaposlena ili samozaposlena majka (ili otac) od 70. dana od rođenja djeteta do navršenih 6 mjeseci života djeteta"/>
    <s v="DSR_016: §12.5."/>
    <x v="5"/>
    <x v="1"/>
    <x v="0"/>
    <x v="0"/>
    <x v="0"/>
    <x v="6"/>
    <s v="FA"/>
    <s v="nd"/>
    <s v="nd"/>
  </r>
  <r>
    <x v="0"/>
    <x v="3"/>
    <x v="1"/>
    <s v="FA01_DSR01b"/>
    <x v="42"/>
    <s v="Zaposlena ili samozaposlena majka (ili otac) od 70. dana od rođenja djeteta do navršenih 6 mjeseci života djeteta"/>
    <s v="DSR_016: §12.5."/>
    <x v="5"/>
    <x v="1"/>
    <x v="0"/>
    <x v="0"/>
    <x v="0"/>
    <x v="6"/>
    <s v="FA"/>
    <n v="32055"/>
    <n v="327021065.96999997"/>
  </r>
  <r>
    <x v="0"/>
    <x v="4"/>
    <x v="1"/>
    <s v="FA01_DSR01b"/>
    <x v="42"/>
    <s v="Zaposlena ili samozaposlena majka (ili otac) od 70. dana od rođenja djeteta do navršenih 6 mjeseci života djeteta"/>
    <s v="DSR_016: §12.5."/>
    <x v="5"/>
    <x v="1"/>
    <x v="0"/>
    <x v="0"/>
    <x v="0"/>
    <x v="6"/>
    <s v="FA"/>
    <n v="31456"/>
    <n v="324353716.87"/>
  </r>
  <r>
    <x v="0"/>
    <x v="0"/>
    <x v="1"/>
    <s v="FA01_DSR02"/>
    <x v="43"/>
    <s v="Zaposleni ili samozaposleni roditelj, nakon navršenih 6 mjeseci života djeteta"/>
    <s v="DSR_016: §13-14, §24"/>
    <x v="5"/>
    <x v="1"/>
    <x v="0"/>
    <x v="0"/>
    <x v="0"/>
    <x v="6"/>
    <s v="FA"/>
    <s v="nd"/>
    <s v="nd"/>
  </r>
  <r>
    <x v="0"/>
    <x v="1"/>
    <x v="1"/>
    <s v="FA01_DSR02"/>
    <x v="43"/>
    <s v="Zaposleni ili samozaposleni roditelj, nakon navršenih 6 mjeseci života djeteta"/>
    <s v="DSR_016: §13-14, §24"/>
    <x v="5"/>
    <x v="1"/>
    <x v="0"/>
    <x v="0"/>
    <x v="0"/>
    <x v="6"/>
    <s v="FA"/>
    <s v="nd"/>
    <s v="nd"/>
  </r>
  <r>
    <x v="0"/>
    <x v="2"/>
    <x v="1"/>
    <s v="FA01_DSR02"/>
    <x v="43"/>
    <s v="Zaposleni ili samozaposleni roditelj, nakon navršenih 6 mjeseci života djeteta"/>
    <s v="DSR_016: §13-14, §24"/>
    <x v="5"/>
    <x v="1"/>
    <x v="0"/>
    <x v="0"/>
    <x v="0"/>
    <x v="6"/>
    <s v="FA"/>
    <s v="nd"/>
    <s v="nd"/>
  </r>
  <r>
    <x v="0"/>
    <x v="3"/>
    <x v="1"/>
    <s v="FA01_DSR02"/>
    <x v="43"/>
    <s v="Zaposleni ili samozaposleni roditelj, nakon navršenih 6 mjeseci života djeteta"/>
    <s v="DSR_016: §13-14, §24"/>
    <x v="5"/>
    <x v="1"/>
    <x v="0"/>
    <x v="0"/>
    <x v="0"/>
    <x v="6"/>
    <s v="FA"/>
    <n v="44994"/>
    <n v="461791210.25999999"/>
  </r>
  <r>
    <x v="0"/>
    <x v="4"/>
    <x v="1"/>
    <s v="FA01_DSR02"/>
    <x v="43"/>
    <s v="Zaposleni ili samozaposleni roditelj, nakon navršenih 6 mjeseci života djeteta"/>
    <s v="DSR_016: §13-14, §24"/>
    <x v="5"/>
    <x v="1"/>
    <x v="0"/>
    <x v="0"/>
    <x v="0"/>
    <x v="6"/>
    <s v="FA"/>
    <n v="43927"/>
    <n v="447278614.79999995"/>
  </r>
  <r>
    <x v="0"/>
    <x v="0"/>
    <x v="1"/>
    <s v="FA01_DSR03"/>
    <x v="44"/>
    <s v="Zaposlena ili samozaposlena majka (ili otac) koji radi s polovicom punoga radnog vremena tijekom dodatnog rodiljnog dopusta i roditeljskog dopusta"/>
    <s v="DSR_016: §15."/>
    <x v="5"/>
    <x v="1"/>
    <x v="0"/>
    <x v="0"/>
    <x v="0"/>
    <x v="6"/>
    <s v="FA"/>
    <s v="nd"/>
    <s v="nd"/>
  </r>
  <r>
    <x v="0"/>
    <x v="1"/>
    <x v="1"/>
    <s v="FA01_DSR03"/>
    <x v="44"/>
    <s v="Zaposlena ili samozaposlena majka (ili otac) koji radi s polovicom punoga radnog vremena tijekom dodatnog rodiljnog dopusta i roditeljskog dopusta"/>
    <s v="DSR_016: §15."/>
    <x v="5"/>
    <x v="1"/>
    <x v="0"/>
    <x v="0"/>
    <x v="0"/>
    <x v="6"/>
    <s v="FA"/>
    <s v="nd"/>
    <s v="nd"/>
  </r>
  <r>
    <x v="0"/>
    <x v="2"/>
    <x v="1"/>
    <s v="FA01_DSR03"/>
    <x v="44"/>
    <s v="Zaposlena ili samozaposlena majka (ili otac) koji radi s polovicom punoga radnog vremena tijekom dodatnog rodiljnog dopusta i roditeljskog dopusta"/>
    <s v="DSR_016: §15."/>
    <x v="5"/>
    <x v="1"/>
    <x v="0"/>
    <x v="0"/>
    <x v="0"/>
    <x v="6"/>
    <s v="FA"/>
    <s v="nd"/>
    <s v="nd"/>
  </r>
  <r>
    <x v="0"/>
    <x v="3"/>
    <x v="1"/>
    <s v="FA01_DSR03"/>
    <x v="44"/>
    <s v="Zaposlena ili samozaposlena majka (ili otac) koji radi s polovicom punoga radnog vremena tijekom dodatnog rodiljnog dopusta i roditeljskog dopusta"/>
    <s v="DSR_016: §15."/>
    <x v="5"/>
    <x v="1"/>
    <x v="0"/>
    <x v="0"/>
    <x v="0"/>
    <x v="6"/>
    <s v="FA"/>
    <n v="1009"/>
    <n v="9487774.8200000003"/>
  </r>
  <r>
    <x v="0"/>
    <x v="4"/>
    <x v="1"/>
    <s v="FA01_DSR03"/>
    <x v="44"/>
    <s v="Zaposlena ili samozaposlena majka (ili otac) koji radi s polovicom punoga radnog vremena tijekom dodatnog rodiljnog dopusta i roditeljskog dopusta"/>
    <s v="DSR_016: §15."/>
    <x v="5"/>
    <x v="1"/>
    <x v="0"/>
    <x v="0"/>
    <x v="0"/>
    <x v="6"/>
    <s v="FA"/>
    <n v="1262"/>
    <n v="13133978.290000001"/>
  </r>
  <r>
    <x v="0"/>
    <x v="0"/>
    <x v="1"/>
    <s v="FA01_DSR04"/>
    <x v="45"/>
    <s v="Roditelj koji radi s polovicom punoga radnog vremena kako bi djetetu mogao pružiti pojačanu brigu i njegu "/>
    <s v="DSR_016: §16."/>
    <x v="5"/>
    <x v="1"/>
    <x v="0"/>
    <x v="0"/>
    <x v="0"/>
    <x v="6"/>
    <s v="FA"/>
    <s v="nd"/>
    <s v="nd"/>
  </r>
  <r>
    <x v="0"/>
    <x v="1"/>
    <x v="1"/>
    <s v="FA01_DSR04"/>
    <x v="45"/>
    <s v="Roditelj koji radi s polovicom punoga radnog vremena kako bi djetetu mogao pružiti pojačanu brigu i njegu "/>
    <s v="DSR_016: §16."/>
    <x v="5"/>
    <x v="1"/>
    <x v="0"/>
    <x v="0"/>
    <x v="0"/>
    <x v="6"/>
    <s v="FA"/>
    <s v="nd"/>
    <s v="nd"/>
  </r>
  <r>
    <x v="0"/>
    <x v="2"/>
    <x v="1"/>
    <s v="FA01_DSR04"/>
    <x v="45"/>
    <s v="Roditelj koji radi s polovicom punoga radnog vremena kako bi djetetu mogao pružiti pojačanu brigu i njegu "/>
    <s v="DSR_016: §16."/>
    <x v="5"/>
    <x v="1"/>
    <x v="0"/>
    <x v="0"/>
    <x v="0"/>
    <x v="6"/>
    <s v="FA"/>
    <s v="nd"/>
    <s v="nd"/>
  </r>
  <r>
    <x v="0"/>
    <x v="3"/>
    <x v="1"/>
    <s v="FA01_DSR04"/>
    <x v="45"/>
    <s v="Roditelj koji radi s polovicom punoga radnog vremena kako bi djetetu mogao pružiti pojačanu brigu i njegu "/>
    <s v="DSR_016: §16."/>
    <x v="5"/>
    <x v="1"/>
    <x v="0"/>
    <x v="0"/>
    <x v="0"/>
    <x v="6"/>
    <s v="FA"/>
    <n v="154"/>
    <n v="1223006.1399999999"/>
  </r>
  <r>
    <x v="0"/>
    <x v="4"/>
    <x v="1"/>
    <s v="FA01_DSR04"/>
    <x v="45"/>
    <s v="Roditelj koji radi s polovicom punoga radnog vremena kako bi djetetu mogao pružiti pojačanu brigu i njegu "/>
    <s v="DSR_016: §16."/>
    <x v="5"/>
    <x v="1"/>
    <x v="0"/>
    <x v="0"/>
    <x v="0"/>
    <x v="6"/>
    <s v="FA"/>
    <n v="104"/>
    <n v="1028171.61"/>
  </r>
  <r>
    <x v="0"/>
    <x v="0"/>
    <x v="1"/>
    <s v="FA01_DSR05"/>
    <x v="46"/>
    <s v="Zaposlena ili samozaposlena majka koja rodi mrtvo dijete ili ako dijete umre prije proteka rodiljnog ili roditeljskog dopusta, 3 mjeseca od idućeg dana od dana smrti djeteta "/>
    <s v="DSR_016: §17."/>
    <x v="5"/>
    <x v="1"/>
    <x v="0"/>
    <x v="0"/>
    <x v="0"/>
    <x v="6"/>
    <s v="FA"/>
    <s v="nd"/>
    <s v="nd"/>
  </r>
  <r>
    <x v="0"/>
    <x v="0"/>
    <x v="1"/>
    <s v="FA01_DSR05"/>
    <x v="46"/>
    <s v="Zaposlena ili samozaposlena majka koja rodi mrtvo dijete ili ako dijete umre prije proteka rodiljnog ili roditeljskog dopusta, 3 mjeseca od idućeg dana od dana smrti djeteta "/>
    <s v="DSR_016: §17."/>
    <x v="5"/>
    <x v="1"/>
    <x v="0"/>
    <x v="0"/>
    <x v="0"/>
    <x v="6"/>
    <s v="FA"/>
    <s v="nd"/>
    <s v="nd"/>
  </r>
  <r>
    <x v="0"/>
    <x v="1"/>
    <x v="1"/>
    <s v="FA01_DSR05"/>
    <x v="46"/>
    <s v="Zaposlena ili samozaposlena majka koja rodi mrtvo dijete ili ako dijete umre prije proteka rodiljnog ili roditeljskog dopusta, 3 mjeseca od idućeg dana od dana smrti djeteta "/>
    <s v="DSR_016: §17."/>
    <x v="5"/>
    <x v="1"/>
    <x v="0"/>
    <x v="0"/>
    <x v="0"/>
    <x v="6"/>
    <s v="FA"/>
    <s v="nd"/>
    <s v="nd"/>
  </r>
  <r>
    <x v="0"/>
    <x v="1"/>
    <x v="1"/>
    <s v="FA01_DSR05"/>
    <x v="46"/>
    <s v="Zaposlena ili samozaposlena majka koja rodi mrtvo dijete ili ako dijete umre prije proteka rodiljnog ili roditeljskog dopusta, 3 mjeseca od idućeg dana od dana smrti djeteta "/>
    <s v="DSR_016: §17."/>
    <x v="5"/>
    <x v="1"/>
    <x v="0"/>
    <x v="0"/>
    <x v="0"/>
    <x v="6"/>
    <s v="FA"/>
    <s v="nd"/>
    <s v="nd"/>
  </r>
  <r>
    <x v="0"/>
    <x v="2"/>
    <x v="1"/>
    <s v="FA01_DSR05"/>
    <x v="46"/>
    <s v="Zaposlena ili samozaposlena majka koja rodi mrtvo dijete ili ako dijete umre prije proteka rodiljnog ili roditeljskog dopusta, 3 mjeseca od idućeg dana od dana smrti djeteta "/>
    <s v="DSR_016: §17."/>
    <x v="5"/>
    <x v="1"/>
    <x v="0"/>
    <x v="0"/>
    <x v="0"/>
    <x v="6"/>
    <s v="FA"/>
    <s v="nd"/>
    <s v="nd"/>
  </r>
  <r>
    <x v="0"/>
    <x v="2"/>
    <x v="1"/>
    <s v="FA01_DSR05"/>
    <x v="46"/>
    <s v="Zaposlena ili samozaposlena majka koja rodi mrtvo dijete ili ako dijete umre prije proteka rodiljnog ili roditeljskog dopusta, 3 mjeseca od idućeg dana od dana smrti djeteta "/>
    <s v="DSR_016: §17."/>
    <x v="5"/>
    <x v="1"/>
    <x v="0"/>
    <x v="0"/>
    <x v="0"/>
    <x v="6"/>
    <s v="FA"/>
    <s v="nd"/>
    <s v="nd"/>
  </r>
  <r>
    <x v="0"/>
    <x v="3"/>
    <x v="1"/>
    <s v="FA01_DSR05"/>
    <x v="46"/>
    <s v="Zaposlena ili samozaposlena majka koja rodi mrtvo dijete ili ako dijete umre prije proteka rodiljnog ili roditeljskog dopusta, 3 mjeseca od idućeg dana od dana smrti djeteta "/>
    <s v="DSR_016: §17."/>
    <x v="5"/>
    <x v="1"/>
    <x v="0"/>
    <x v="0"/>
    <x v="0"/>
    <x v="6"/>
    <s v="FA"/>
    <n v="192"/>
    <n v="1895259.6700000002"/>
  </r>
  <r>
    <x v="0"/>
    <x v="3"/>
    <x v="1"/>
    <s v="FA01_DSR05"/>
    <x v="46"/>
    <s v="Zaposlena ili samozaposlena majka koja rodi mrtvo dijete ili ako dijete umre prije proteka rodiljnog ili roditeljskog dopusta, 3 mjeseca od idućeg dana od dana smrti djeteta "/>
    <s v="DSR_016: §17."/>
    <x v="5"/>
    <x v="1"/>
    <x v="0"/>
    <x v="0"/>
    <x v="0"/>
    <x v="6"/>
    <s v="FA"/>
    <n v="192"/>
    <n v="1895259.6700000002"/>
  </r>
  <r>
    <x v="0"/>
    <x v="4"/>
    <x v="1"/>
    <s v="FA01_DSR05"/>
    <x v="46"/>
    <s v="Zaposlena ili samozaposlena majka koja rodi mrtvo dijete ili ako dijete umre prije proteka rodiljnog ili roditeljskog dopusta, 3 mjeseca od idućeg dana od dana smrti djeteta "/>
    <s v="DSR_016: §17."/>
    <x v="5"/>
    <x v="1"/>
    <x v="0"/>
    <x v="0"/>
    <x v="0"/>
    <x v="6"/>
    <s v="FA"/>
    <n v="184"/>
    <n v="1773624.01"/>
  </r>
  <r>
    <x v="0"/>
    <x v="4"/>
    <x v="1"/>
    <s v="FA01_DSR05"/>
    <x v="46"/>
    <s v="Zaposlena ili samozaposlena majka koja rodi mrtvo dijete ili ako dijete umre prije proteka rodiljnog ili roditeljskog dopusta, 3 mjeseca od idućeg dana od dana smrti djeteta "/>
    <s v="DSR_016: §17."/>
    <x v="5"/>
    <x v="1"/>
    <x v="0"/>
    <x v="0"/>
    <x v="0"/>
    <x v="6"/>
    <s v="FA"/>
    <n v="184"/>
    <n v="1773624.01"/>
  </r>
  <r>
    <x v="0"/>
    <x v="0"/>
    <x v="1"/>
    <s v="FA01_DSR06"/>
    <x v="47"/>
    <s v="Zaposlena ili samozaposlena majka (ili otac) djeteta s težim smetnjama u razvoju do 8. godine djetetova života ili pravo na rad s polovicom punog radnog vremena i nakon navršene 8. godine života"/>
    <s v="DSR_016: §23."/>
    <x v="5"/>
    <x v="1"/>
    <x v="0"/>
    <x v="0"/>
    <x v="0"/>
    <x v="6"/>
    <s v="FA"/>
    <s v="nd"/>
    <s v="nd"/>
  </r>
  <r>
    <x v="0"/>
    <x v="0"/>
    <x v="1"/>
    <s v="FA01_DSR06"/>
    <x v="47"/>
    <s v="Zaposlena ili samozaposlena majka (ili otac) djeteta s težim smetnjama u razvoju do 8. godine djetetova života ili pravo na rad s polovicom punog radnog vremena i nakon navršene 8. godine života"/>
    <s v="DSR_016: §23."/>
    <x v="5"/>
    <x v="1"/>
    <x v="0"/>
    <x v="0"/>
    <x v="0"/>
    <x v="6"/>
    <s v="FA"/>
    <s v="nd"/>
    <s v="nd"/>
  </r>
  <r>
    <x v="0"/>
    <x v="1"/>
    <x v="1"/>
    <s v="FA01_DSR06"/>
    <x v="47"/>
    <s v="Zaposlena ili samozaposlena majka (ili otac) djeteta s težim smetnjama u razvoju do 8. godine djetetova života ili pravo na rad s polovicom punog radnog vremena i nakon navršene 8. godine života"/>
    <s v="DSR_016: §23."/>
    <x v="5"/>
    <x v="1"/>
    <x v="0"/>
    <x v="0"/>
    <x v="0"/>
    <x v="6"/>
    <s v="FA"/>
    <s v="nd"/>
    <s v="nd"/>
  </r>
  <r>
    <x v="0"/>
    <x v="1"/>
    <x v="1"/>
    <s v="FA01_DSR06"/>
    <x v="47"/>
    <s v="Zaposlena ili samozaposlena majka (ili otac) djeteta s težim smetnjama u razvoju do 8. godine djetetova života ili pravo na rad s polovicom punog radnog vremena i nakon navršene 8. godine života"/>
    <s v="DSR_016: §23."/>
    <x v="5"/>
    <x v="1"/>
    <x v="0"/>
    <x v="0"/>
    <x v="0"/>
    <x v="6"/>
    <s v="FA"/>
    <s v="nd"/>
    <s v="nd"/>
  </r>
  <r>
    <x v="0"/>
    <x v="2"/>
    <x v="1"/>
    <s v="FA01_DSR06"/>
    <x v="47"/>
    <s v="Zaposlena ili samozaposlena majka (ili otac) djeteta s težim smetnjama u razvoju do 8. godine djetetova života ili pravo na rad s polovicom punog radnog vremena i nakon navršene 8. godine života"/>
    <s v="DSR_016: §23."/>
    <x v="5"/>
    <x v="1"/>
    <x v="0"/>
    <x v="0"/>
    <x v="0"/>
    <x v="6"/>
    <s v="FA"/>
    <s v="nd"/>
    <s v="nd"/>
  </r>
  <r>
    <x v="0"/>
    <x v="2"/>
    <x v="1"/>
    <s v="FA01_DSR06"/>
    <x v="47"/>
    <s v="Zaposlena ili samozaposlena majka (ili otac) djeteta s težim smetnjama u razvoju do 8. godine djetetova života ili pravo na rad s polovicom punog radnog vremena i nakon navršene 8. godine života"/>
    <s v="DSR_016: §23."/>
    <x v="5"/>
    <x v="1"/>
    <x v="0"/>
    <x v="0"/>
    <x v="0"/>
    <x v="6"/>
    <s v="FA"/>
    <s v="nd"/>
    <s v="nd"/>
  </r>
  <r>
    <x v="0"/>
    <x v="3"/>
    <x v="1"/>
    <s v="FA01_DSR06"/>
    <x v="47"/>
    <s v="Zaposlena ili samozaposlena majka (ili otac) djeteta s težim smetnjama u razvoju do 8. godine djetetova života ili pravo na rad s polovicom punog radnog vremena i nakon navršene 8. godine života"/>
    <s v="DSR_016: §23."/>
    <x v="5"/>
    <x v="1"/>
    <x v="0"/>
    <x v="0"/>
    <x v="0"/>
    <x v="6"/>
    <s v="FA"/>
    <n v="8568"/>
    <n v="177793008.25999999"/>
  </r>
  <r>
    <x v="0"/>
    <x v="3"/>
    <x v="1"/>
    <s v="FA01_DSR06"/>
    <x v="47"/>
    <s v="Zaposlena ili samozaposlena majka (ili otac) djeteta s težim smetnjama u razvoju do 8. godine djetetova života ili pravo na rad s polovicom punog radnog vremena i nakon navršene 8. godine života"/>
    <s v="DSR_016: §23."/>
    <x v="5"/>
    <x v="1"/>
    <x v="0"/>
    <x v="0"/>
    <x v="0"/>
    <x v="6"/>
    <s v="FA"/>
    <n v="8568"/>
    <n v="177793008.25999999"/>
  </r>
  <r>
    <x v="0"/>
    <x v="4"/>
    <x v="1"/>
    <s v="FA01_DSR06"/>
    <x v="47"/>
    <s v="Zaposlena ili samozaposlena majka (ili otac) djeteta s težim smetnjama u razvoju do 8. godine djetetova života ili pravo na rad s polovicom punog radnog vremena i nakon navršene 8. godine života"/>
    <s v="DSR_016: §23."/>
    <x v="5"/>
    <x v="1"/>
    <x v="0"/>
    <x v="0"/>
    <x v="0"/>
    <x v="6"/>
    <s v="FA"/>
    <n v="8157"/>
    <n v="180848818.98999998"/>
  </r>
  <r>
    <x v="0"/>
    <x v="4"/>
    <x v="1"/>
    <s v="FA01_DSR06"/>
    <x v="47"/>
    <s v="Zaposlena ili samozaposlena majka (ili otac) djeteta s težim smetnjama u razvoju do 8. godine djetetova života ili pravo na rad s polovicom punog radnog vremena i nakon navršene 8. godine života"/>
    <s v="DSR_016: §23."/>
    <x v="5"/>
    <x v="1"/>
    <x v="0"/>
    <x v="0"/>
    <x v="0"/>
    <x v="6"/>
    <s v="FA"/>
    <n v="8157"/>
    <n v="180848818.98999998"/>
  </r>
  <r>
    <x v="0"/>
    <x v="0"/>
    <x v="1"/>
    <s v="FA01_DSR07"/>
    <x v="48"/>
    <s v="Zaposleni posvojitelj"/>
    <s v="DSR_016: §35, §36.3., §37"/>
    <x v="5"/>
    <x v="1"/>
    <x v="0"/>
    <x v="0"/>
    <x v="0"/>
    <x v="6"/>
    <s v="FA"/>
    <s v="nd"/>
    <s v="nd"/>
  </r>
  <r>
    <x v="0"/>
    <x v="1"/>
    <x v="1"/>
    <s v="FA01_DSR07"/>
    <x v="48"/>
    <s v="Zaposleni posvojitelj"/>
    <s v="DSR_016: §35, §36.3., §37"/>
    <x v="5"/>
    <x v="1"/>
    <x v="0"/>
    <x v="0"/>
    <x v="0"/>
    <x v="6"/>
    <s v="FA"/>
    <s v="nd"/>
    <s v="nd"/>
  </r>
  <r>
    <x v="0"/>
    <x v="2"/>
    <x v="1"/>
    <s v="FA01_DSR07"/>
    <x v="48"/>
    <s v="Zaposleni posvojitelj"/>
    <s v="DSR_016: §35, §36.3., §37"/>
    <x v="5"/>
    <x v="1"/>
    <x v="0"/>
    <x v="0"/>
    <x v="0"/>
    <x v="6"/>
    <s v="FA"/>
    <s v="nd"/>
    <s v="nd"/>
  </r>
  <r>
    <x v="0"/>
    <x v="3"/>
    <x v="1"/>
    <s v="FA01_DSR07"/>
    <x v="48"/>
    <s v="Zaposleni posvojitelj"/>
    <s v="DSR_016: §35, §36.3., §37"/>
    <x v="5"/>
    <x v="1"/>
    <x v="0"/>
    <x v="0"/>
    <x v="0"/>
    <x v="6"/>
    <s v="FA"/>
    <n v="28"/>
    <n v="311807.71999999997"/>
  </r>
  <r>
    <x v="0"/>
    <x v="4"/>
    <x v="1"/>
    <s v="FA01_DSR07"/>
    <x v="48"/>
    <s v="Zaposleni posvojitelj"/>
    <s v="DSR_016: §35, §36.3., §37"/>
    <x v="5"/>
    <x v="1"/>
    <x v="0"/>
    <x v="0"/>
    <x v="0"/>
    <x v="6"/>
    <s v="FA"/>
    <n v="34"/>
    <n v="296455.53999999998"/>
  </r>
  <r>
    <x v="0"/>
    <x v="0"/>
    <x v="1"/>
    <s v="FA01_DSR08"/>
    <x v="49"/>
    <s v="Posvojitelj koji radi s polovicom punoga radnog vremena"/>
    <s v="DSR_016: §15."/>
    <x v="5"/>
    <x v="1"/>
    <x v="0"/>
    <x v="0"/>
    <x v="0"/>
    <x v="6"/>
    <s v="FA"/>
    <s v="nd"/>
    <s v="nd"/>
  </r>
  <r>
    <x v="0"/>
    <x v="1"/>
    <x v="1"/>
    <s v="FA01_DSR08"/>
    <x v="49"/>
    <s v="Posvojitelj koji radi s polovicom punoga radnog vremena"/>
    <s v="DSR_016: §15."/>
    <x v="5"/>
    <x v="1"/>
    <x v="0"/>
    <x v="0"/>
    <x v="0"/>
    <x v="6"/>
    <s v="FA"/>
    <s v="nd"/>
    <s v="nd"/>
  </r>
  <r>
    <x v="0"/>
    <x v="2"/>
    <x v="1"/>
    <s v="FA01_DSR08"/>
    <x v="49"/>
    <s v="Posvojitelj koji radi s polovicom punoga radnog vremena"/>
    <s v="DSR_016: §15."/>
    <x v="5"/>
    <x v="1"/>
    <x v="0"/>
    <x v="0"/>
    <x v="0"/>
    <x v="6"/>
    <s v="FA"/>
    <s v="nd"/>
    <s v="nd"/>
  </r>
  <r>
    <x v="0"/>
    <x v="3"/>
    <x v="1"/>
    <s v="FA01_DSR08"/>
    <x v="49"/>
    <s v="Posvojitelj koji radi s polovicom punoga radnog vremena"/>
    <s v="DSR_016: §15."/>
    <x v="5"/>
    <x v="1"/>
    <x v="0"/>
    <x v="0"/>
    <x v="0"/>
    <x v="6"/>
    <s v="FA"/>
    <n v="4"/>
    <n v="26577.83"/>
  </r>
  <r>
    <x v="0"/>
    <x v="4"/>
    <x v="1"/>
    <s v="FA01_DSR08"/>
    <x v="49"/>
    <s v="Posvojitelj koji radi s polovicom punoga radnog vremena"/>
    <s v="DSR_016: §15."/>
    <x v="5"/>
    <x v="1"/>
    <x v="0"/>
    <x v="0"/>
    <x v="0"/>
    <x v="6"/>
    <s v="FA"/>
    <n v="3"/>
    <n v="22641.079999999998"/>
  </r>
  <r>
    <x v="0"/>
    <x v="0"/>
    <x v="1"/>
    <s v="FA02_DSR01"/>
    <x v="50"/>
    <s v="Roditelj koji ostvaruje drugi dohodak, roditelj poljoprivrednik ili nezaposleni roditelj, od dana rođenja djeteta"/>
    <s v="DSR_016: §27-28, §30"/>
    <x v="5"/>
    <x v="1"/>
    <x v="0"/>
    <x v="0"/>
    <x v="0"/>
    <x v="3"/>
    <s v="FA"/>
    <s v="nd"/>
    <s v="nd"/>
  </r>
  <r>
    <x v="0"/>
    <x v="1"/>
    <x v="1"/>
    <s v="FA02_DSR01"/>
    <x v="50"/>
    <s v="Roditelj koji ostvaruje drugi dohodak, roditelj poljoprivrednik ili nezaposleni roditelj, od dana rođenja djeteta"/>
    <s v="DSR_016: §27-28, §30"/>
    <x v="5"/>
    <x v="1"/>
    <x v="0"/>
    <x v="0"/>
    <x v="0"/>
    <x v="3"/>
    <s v="FA"/>
    <s v="nd"/>
    <s v="nd"/>
  </r>
  <r>
    <x v="0"/>
    <x v="2"/>
    <x v="1"/>
    <s v="FA02_DSR01"/>
    <x v="50"/>
    <s v="Roditelj koji ostvaruje drugi dohodak, roditelj poljoprivrednik ili nezaposleni roditelj, od dana rođenja djeteta"/>
    <s v="DSR_016: §27-28, §30"/>
    <x v="5"/>
    <x v="1"/>
    <x v="0"/>
    <x v="0"/>
    <x v="0"/>
    <x v="3"/>
    <s v="FA"/>
    <s v="nd"/>
    <s v="nd"/>
  </r>
  <r>
    <x v="0"/>
    <x v="3"/>
    <x v="1"/>
    <s v="FA02_DSR01"/>
    <x v="50"/>
    <s v="Roditelj koji ostvaruje drugi dohodak, roditelj poljoprivrednik ili nezaposleni roditelj, od dana rođenja djeteta"/>
    <s v="DSR_016: §27-28, §30"/>
    <x v="5"/>
    <x v="1"/>
    <x v="0"/>
    <x v="0"/>
    <x v="0"/>
    <x v="3"/>
    <s v="FA"/>
    <n v="11237"/>
    <n v="75185322.090000004"/>
  </r>
  <r>
    <x v="0"/>
    <x v="4"/>
    <x v="1"/>
    <s v="FA02_DSR01"/>
    <x v="50"/>
    <s v="Roditelj koji ostvaruje drugi dohodak, roditelj poljoprivrednik ili nezaposleni roditelj, od dana rođenja djeteta"/>
    <s v="DSR_016: §27-28, §30"/>
    <x v="5"/>
    <x v="1"/>
    <x v="0"/>
    <x v="0"/>
    <x v="0"/>
    <x v="3"/>
    <s v="FA"/>
    <n v="10553"/>
    <n v="69150171.159999996"/>
  </r>
  <r>
    <x v="0"/>
    <x v="0"/>
    <x v="1"/>
    <s v="FA02_DSR02"/>
    <x v="51"/>
    <s v="Roditelj koji ostvaruje drugi dohodak, roditelj poljoprivrednik ili nezaposleni roditelj"/>
    <s v="DSR_016: §27, §29-30"/>
    <x v="5"/>
    <x v="1"/>
    <x v="0"/>
    <x v="0"/>
    <x v="0"/>
    <x v="3"/>
    <s v="FA"/>
    <s v="nd"/>
    <s v="nd"/>
  </r>
  <r>
    <x v="0"/>
    <x v="1"/>
    <x v="1"/>
    <s v="FA02_DSR02"/>
    <x v="51"/>
    <s v="Roditelj koji ostvaruje drugi dohodak, roditelj poljoprivrednik ili nezaposleni roditelj"/>
    <s v="DSR_016: §27, §29-30"/>
    <x v="5"/>
    <x v="1"/>
    <x v="0"/>
    <x v="0"/>
    <x v="0"/>
    <x v="3"/>
    <s v="FA"/>
    <s v="nd"/>
    <s v="nd"/>
  </r>
  <r>
    <x v="0"/>
    <x v="2"/>
    <x v="1"/>
    <s v="FA02_DSR02"/>
    <x v="51"/>
    <s v="Roditelj koji ostvaruje drugi dohodak, roditelj poljoprivrednik ili nezaposleni roditelj"/>
    <s v="DSR_016: §27, §29-30"/>
    <x v="5"/>
    <x v="1"/>
    <x v="0"/>
    <x v="0"/>
    <x v="0"/>
    <x v="3"/>
    <s v="FA"/>
    <s v="nd"/>
    <s v="nd"/>
  </r>
  <r>
    <x v="0"/>
    <x v="3"/>
    <x v="1"/>
    <s v="FA02_DSR02"/>
    <x v="51"/>
    <s v="Roditelj koji ostvaruje drugi dohodak, roditelj poljoprivrednik ili nezaposleni roditelj"/>
    <s v="DSR_016: §27, §29-30"/>
    <x v="5"/>
    <x v="1"/>
    <x v="0"/>
    <x v="0"/>
    <x v="0"/>
    <x v="3"/>
    <s v="FA"/>
    <n v="15746"/>
    <n v="148482500.03"/>
  </r>
  <r>
    <x v="0"/>
    <x v="4"/>
    <x v="1"/>
    <s v="FA02_DSR02"/>
    <x v="51"/>
    <s v="Roditelj koji ostvaruje drugi dohodak, roditelj poljoprivrednik ili nezaposleni roditelj"/>
    <s v="DSR_016: §27, §29-30"/>
    <x v="5"/>
    <x v="1"/>
    <x v="0"/>
    <x v="0"/>
    <x v="0"/>
    <x v="3"/>
    <s v="FA"/>
    <n v="15798"/>
    <n v="150051618.78"/>
  </r>
  <r>
    <x v="0"/>
    <x v="0"/>
    <x v="1"/>
    <s v="FA02_DSR03"/>
    <x v="52"/>
    <s v="Majka koja ostvaruje drugi dohodak, poljoprivrednica ili nezaposlena, za slučaj smrti djeteta 3 mjeseca od idućeg dana od dana smrti djeteta "/>
    <s v="DSR_016: §30.2."/>
    <x v="5"/>
    <x v="1"/>
    <x v="0"/>
    <x v="0"/>
    <x v="0"/>
    <x v="3"/>
    <s v="FA"/>
    <s v="nd"/>
    <s v="nd"/>
  </r>
  <r>
    <x v="0"/>
    <x v="1"/>
    <x v="1"/>
    <s v="FA02_DSR03"/>
    <x v="52"/>
    <s v="Majka koja ostvaruje drugi dohodak, poljoprivrednica ili nezaposlena, za slučaj smrti djeteta 3 mjeseca od idućeg dana od dana smrti djeteta "/>
    <s v="DSR_016: §30.2."/>
    <x v="5"/>
    <x v="1"/>
    <x v="0"/>
    <x v="0"/>
    <x v="0"/>
    <x v="3"/>
    <s v="FA"/>
    <s v="nd"/>
    <s v="nd"/>
  </r>
  <r>
    <x v="0"/>
    <x v="2"/>
    <x v="1"/>
    <s v="FA02_DSR03"/>
    <x v="52"/>
    <s v="Majka koja ostvaruje drugi dohodak, poljoprivrednica ili nezaposlena, za slučaj smrti djeteta 3 mjeseca od idućeg dana od dana smrti djeteta "/>
    <s v="DSR_016: §30.2."/>
    <x v="5"/>
    <x v="1"/>
    <x v="0"/>
    <x v="0"/>
    <x v="0"/>
    <x v="3"/>
    <s v="FA"/>
    <s v="nd"/>
    <s v="nd"/>
  </r>
  <r>
    <x v="0"/>
    <x v="3"/>
    <x v="1"/>
    <s v="FA02_DSR03"/>
    <x v="52"/>
    <s v="Majka koja ostvaruje drugi dohodak, poljoprivrednica ili nezaposlena, za slučaj smrti djeteta 3 mjeseca od idućeg dana od dana smrti djeteta "/>
    <s v="DSR_016: §30.2."/>
    <x v="5"/>
    <x v="1"/>
    <x v="0"/>
    <x v="0"/>
    <x v="0"/>
    <x v="3"/>
    <s v="FA"/>
    <n v="37"/>
    <n v="137610.94"/>
  </r>
  <r>
    <x v="0"/>
    <x v="4"/>
    <x v="1"/>
    <s v="FA02_DSR03"/>
    <x v="52"/>
    <s v="Majka koja ostvaruje drugi dohodak, poljoprivrednica ili nezaposlena, za slučaj smrti djeteta 3 mjeseca od idućeg dana od dana smrti djeteta "/>
    <s v="DSR_016: §30.2."/>
    <x v="5"/>
    <x v="1"/>
    <x v="0"/>
    <x v="0"/>
    <x v="0"/>
    <x v="3"/>
    <s v="FA"/>
    <n v="34"/>
    <n v="133205.99"/>
  </r>
  <r>
    <x v="0"/>
    <x v="0"/>
    <x v="1"/>
    <s v="FA02_DSR04"/>
    <x v="53"/>
    <s v="Roditelj izvan sustava rada, od dana rođenja djeteta"/>
    <s v="DSR_016: §31-33"/>
    <x v="5"/>
    <x v="1"/>
    <x v="0"/>
    <x v="0"/>
    <x v="0"/>
    <x v="3"/>
    <s v="FA"/>
    <s v="nd"/>
    <s v="nd"/>
  </r>
  <r>
    <x v="0"/>
    <x v="1"/>
    <x v="1"/>
    <s v="FA02_DSR04"/>
    <x v="53"/>
    <s v="Roditelj izvan sustava rada, od dana rođenja djeteta"/>
    <s v="DSR_016: §31-33"/>
    <x v="5"/>
    <x v="1"/>
    <x v="0"/>
    <x v="0"/>
    <x v="0"/>
    <x v="3"/>
    <s v="FA"/>
    <s v="nd"/>
    <s v="nd"/>
  </r>
  <r>
    <x v="0"/>
    <x v="2"/>
    <x v="1"/>
    <s v="FA02_DSR04"/>
    <x v="53"/>
    <s v="Roditelj izvan sustava rada, od dana rođenja djeteta"/>
    <s v="DSR_016: §31-33"/>
    <x v="5"/>
    <x v="1"/>
    <x v="0"/>
    <x v="0"/>
    <x v="0"/>
    <x v="3"/>
    <s v="FA"/>
    <s v="nd"/>
    <s v="nd"/>
  </r>
  <r>
    <x v="0"/>
    <x v="3"/>
    <x v="1"/>
    <s v="FA02_DSR04"/>
    <x v="53"/>
    <s v="Roditelj izvan sustava rada, od dana rođenja djeteta"/>
    <s v="DSR_016: §31-33"/>
    <x v="5"/>
    <x v="1"/>
    <x v="0"/>
    <x v="0"/>
    <x v="0"/>
    <x v="3"/>
    <s v="FA"/>
    <n v="8476"/>
    <n v="56317907.200000003"/>
  </r>
  <r>
    <x v="0"/>
    <x v="4"/>
    <x v="1"/>
    <s v="FA02_DSR04"/>
    <x v="53"/>
    <s v="Roditelj izvan sustava rada, od dana rođenja djeteta"/>
    <s v="DSR_016: §31-33"/>
    <x v="5"/>
    <x v="1"/>
    <x v="0"/>
    <x v="0"/>
    <x v="0"/>
    <x v="3"/>
    <s v="FA"/>
    <n v="8620"/>
    <n v="57271940.93"/>
  </r>
  <r>
    <x v="0"/>
    <x v="0"/>
    <x v="1"/>
    <s v="FA02_DSR05"/>
    <x v="54"/>
    <s v="Roditelj izvan sustava rada"/>
    <s v="DSR_016: §31-33"/>
    <x v="5"/>
    <x v="1"/>
    <x v="0"/>
    <x v="0"/>
    <x v="0"/>
    <x v="3"/>
    <s v="FA"/>
    <s v="nd"/>
    <s v="nd"/>
  </r>
  <r>
    <x v="0"/>
    <x v="1"/>
    <x v="1"/>
    <s v="FA02_DSR05"/>
    <x v="54"/>
    <s v="Roditelj izvan sustava rada"/>
    <s v="DSR_016: §31-33"/>
    <x v="5"/>
    <x v="1"/>
    <x v="0"/>
    <x v="0"/>
    <x v="0"/>
    <x v="3"/>
    <s v="FA"/>
    <s v="nd"/>
    <s v="nd"/>
  </r>
  <r>
    <x v="0"/>
    <x v="2"/>
    <x v="1"/>
    <s v="FA02_DSR05"/>
    <x v="54"/>
    <s v="Roditelj izvan sustava rada"/>
    <s v="DSR_016: §31-33"/>
    <x v="5"/>
    <x v="1"/>
    <x v="0"/>
    <x v="0"/>
    <x v="0"/>
    <x v="3"/>
    <s v="FA"/>
    <s v="nd"/>
    <s v="nd"/>
  </r>
  <r>
    <x v="0"/>
    <x v="3"/>
    <x v="1"/>
    <s v="FA02_DSR05"/>
    <x v="54"/>
    <s v="Roditelj izvan sustava rada"/>
    <s v="DSR_016: §31-33"/>
    <x v="5"/>
    <x v="1"/>
    <x v="0"/>
    <x v="0"/>
    <x v="0"/>
    <x v="3"/>
    <s v="FA"/>
    <n v="10808"/>
    <n v="103213455.75"/>
  </r>
  <r>
    <x v="0"/>
    <x v="4"/>
    <x v="1"/>
    <s v="FA02_DSR05"/>
    <x v="54"/>
    <s v="Roditelj izvan sustava rada"/>
    <s v="DSR_016: §31-33"/>
    <x v="5"/>
    <x v="1"/>
    <x v="0"/>
    <x v="0"/>
    <x v="0"/>
    <x v="3"/>
    <s v="FA"/>
    <n v="11208"/>
    <n v="107904811.58"/>
  </r>
  <r>
    <x v="0"/>
    <x v="0"/>
    <x v="1"/>
    <s v="FA02_DSR06"/>
    <x v="55"/>
    <s v="Majka izvan sustava rada u slučaju smrti djeteta, 3 mjeseca od mjeseca u kojem je nastupila smrt djeteta"/>
    <s v="DSR_016: §33.3."/>
    <x v="5"/>
    <x v="1"/>
    <x v="0"/>
    <x v="0"/>
    <x v="0"/>
    <x v="3"/>
    <s v="FA"/>
    <s v="nd"/>
    <s v="nd"/>
  </r>
  <r>
    <x v="0"/>
    <x v="1"/>
    <x v="1"/>
    <s v="FA02_DSR06"/>
    <x v="55"/>
    <s v="Majka izvan sustava rada u slučaju smrti djeteta, 3 mjeseca od mjeseca u kojem je nastupila smrt djeteta"/>
    <s v="DSR_016: §33.3."/>
    <x v="5"/>
    <x v="1"/>
    <x v="0"/>
    <x v="0"/>
    <x v="0"/>
    <x v="3"/>
    <s v="FA"/>
    <s v="nd"/>
    <s v="nd"/>
  </r>
  <r>
    <x v="0"/>
    <x v="2"/>
    <x v="1"/>
    <s v="FA02_DSR06"/>
    <x v="55"/>
    <s v="Majka izvan sustava rada u slučaju smrti djeteta, 3 mjeseca od mjeseca u kojem je nastupila smrt djeteta"/>
    <s v="DSR_016: §33.3."/>
    <x v="5"/>
    <x v="1"/>
    <x v="0"/>
    <x v="0"/>
    <x v="0"/>
    <x v="3"/>
    <s v="FA"/>
    <s v="nd"/>
    <s v="nd"/>
  </r>
  <r>
    <x v="0"/>
    <x v="3"/>
    <x v="1"/>
    <s v="FA02_DSR06"/>
    <x v="55"/>
    <s v="Majka izvan sustava rada u slučaju smrti djeteta, 3 mjeseca od mjeseca u kojem je nastupila smrt djeteta"/>
    <s v="DSR_016: §33.3."/>
    <x v="5"/>
    <x v="1"/>
    <x v="0"/>
    <x v="0"/>
    <x v="0"/>
    <x v="3"/>
    <s v="FA"/>
    <n v="29"/>
    <n v="102305.34"/>
  </r>
  <r>
    <x v="0"/>
    <x v="4"/>
    <x v="1"/>
    <s v="FA02_DSR06"/>
    <x v="55"/>
    <s v="Majka izvan sustava rada u slučaju smrti djeteta, 3 mjeseca od mjeseca u kojem je nastupila smrt djeteta"/>
    <s v="DSR_016: §33.3."/>
    <x v="5"/>
    <x v="1"/>
    <x v="0"/>
    <x v="0"/>
    <x v="0"/>
    <x v="3"/>
    <s v="FA"/>
    <n v="29"/>
    <n v="109570.91"/>
  </r>
  <r>
    <x v="0"/>
    <x v="0"/>
    <x v="1"/>
    <s v="FA02_DSR07"/>
    <x v="56"/>
    <s v="Posvojitelj koji ostvaruje drugi dohodak, posvojitelj poljoprivrednik i nezaposleni posvojitelja"/>
    <s v="DSR_016: §38-39"/>
    <x v="5"/>
    <x v="1"/>
    <x v="0"/>
    <x v="0"/>
    <x v="0"/>
    <x v="3"/>
    <s v="FA"/>
    <s v="nd"/>
    <s v="nd"/>
  </r>
  <r>
    <x v="0"/>
    <x v="1"/>
    <x v="1"/>
    <s v="FA02_DSR07"/>
    <x v="56"/>
    <s v="Posvojitelj koji ostvaruje drugi dohodak, posvojitelj poljoprivrednik i nezaposleni posvojitelja"/>
    <s v="DSR_016: §38-39"/>
    <x v="5"/>
    <x v="1"/>
    <x v="0"/>
    <x v="0"/>
    <x v="0"/>
    <x v="3"/>
    <s v="FA"/>
    <s v="nd"/>
    <s v="nd"/>
  </r>
  <r>
    <x v="0"/>
    <x v="2"/>
    <x v="1"/>
    <s v="FA02_DSR07"/>
    <x v="56"/>
    <s v="Posvojitelj koji ostvaruje drugi dohodak, posvojitelj poljoprivrednik i nezaposleni posvojitelja"/>
    <s v="DSR_016: §38-39"/>
    <x v="5"/>
    <x v="1"/>
    <x v="0"/>
    <x v="0"/>
    <x v="0"/>
    <x v="3"/>
    <s v="FA"/>
    <s v="nd"/>
    <s v="nd"/>
  </r>
  <r>
    <x v="0"/>
    <x v="3"/>
    <x v="1"/>
    <s v="FA02_DSR07"/>
    <x v="56"/>
    <s v="Posvojitelj koji ostvaruje drugi dohodak, posvojitelj poljoprivrednik i nezaposleni posvojitelja"/>
    <s v="DSR_016: §38-39"/>
    <x v="5"/>
    <x v="1"/>
    <x v="0"/>
    <x v="0"/>
    <x v="0"/>
    <x v="3"/>
    <s v="FA"/>
    <n v="13"/>
    <n v="147602.81"/>
  </r>
  <r>
    <x v="0"/>
    <x v="4"/>
    <x v="1"/>
    <s v="FA02_DSR07"/>
    <x v="56"/>
    <s v="Posvojitelj koji ostvaruje drugi dohodak, posvojitelj poljoprivrednik i nezaposleni posvojitelja"/>
    <s v="DSR_016: §38-39"/>
    <x v="5"/>
    <x v="1"/>
    <x v="0"/>
    <x v="0"/>
    <x v="0"/>
    <x v="3"/>
    <s v="FA"/>
    <n v="12"/>
    <n v="80150.95"/>
  </r>
  <r>
    <x v="0"/>
    <x v="0"/>
    <x v="1"/>
    <s v="FA02_DSR08"/>
    <x v="57"/>
    <s v="Posvojitelj izvan sustava rada"/>
    <s v="DSR_016: §38-39"/>
    <x v="5"/>
    <x v="1"/>
    <x v="0"/>
    <x v="0"/>
    <x v="0"/>
    <x v="3"/>
    <s v="FA"/>
    <s v="nd"/>
    <s v="nd"/>
  </r>
  <r>
    <x v="0"/>
    <x v="1"/>
    <x v="1"/>
    <s v="FA02_DSR08"/>
    <x v="57"/>
    <s v="Posvojitelj izvan sustava rada"/>
    <s v="DSR_016: §38-39"/>
    <x v="5"/>
    <x v="1"/>
    <x v="0"/>
    <x v="0"/>
    <x v="0"/>
    <x v="3"/>
    <s v="FA"/>
    <s v="nd"/>
    <s v="nd"/>
  </r>
  <r>
    <x v="0"/>
    <x v="2"/>
    <x v="1"/>
    <s v="FA02_DSR08"/>
    <x v="57"/>
    <s v="Posvojitelj izvan sustava rada"/>
    <s v="DSR_016: §38-39"/>
    <x v="5"/>
    <x v="1"/>
    <x v="0"/>
    <x v="0"/>
    <x v="0"/>
    <x v="3"/>
    <s v="FA"/>
    <s v="nd"/>
    <s v="nd"/>
  </r>
  <r>
    <x v="0"/>
    <x v="3"/>
    <x v="1"/>
    <s v="FA02_DSR08"/>
    <x v="57"/>
    <s v="Posvojitelj izvan sustava rada"/>
    <s v="DSR_016: §38-39"/>
    <x v="5"/>
    <x v="1"/>
    <x v="0"/>
    <x v="0"/>
    <x v="0"/>
    <x v="3"/>
    <s v="FA"/>
    <n v="12"/>
    <n v="142607.82999999999"/>
  </r>
  <r>
    <x v="0"/>
    <x v="4"/>
    <x v="1"/>
    <s v="FA02_DSR08"/>
    <x v="57"/>
    <s v="Posvojitelj izvan sustava rada"/>
    <s v="DSR_016: §38-39"/>
    <x v="5"/>
    <x v="1"/>
    <x v="0"/>
    <x v="0"/>
    <x v="0"/>
    <x v="3"/>
    <s v="FA"/>
    <n v="17"/>
    <n v="173894.16999999998"/>
  </r>
  <r>
    <x v="0"/>
    <x v="0"/>
    <x v="1"/>
    <s v="FA03_DSR01"/>
    <x v="58"/>
    <s v="Roditelj novorođenog djeteta"/>
    <s v="DSR_016: §41-43"/>
    <x v="5"/>
    <x v="1"/>
    <x v="0"/>
    <x v="0"/>
    <x v="0"/>
    <x v="3"/>
    <s v="FA"/>
    <n v="41243"/>
    <s v="nd"/>
  </r>
  <r>
    <x v="0"/>
    <x v="1"/>
    <x v="1"/>
    <s v="FA03_DSR01"/>
    <x v="58"/>
    <s v="Roditelj novorođenog djeteta"/>
    <s v="DSR_016: §41-43"/>
    <x v="5"/>
    <x v="1"/>
    <x v="0"/>
    <x v="0"/>
    <x v="0"/>
    <x v="3"/>
    <s v="FA"/>
    <n v="41534"/>
    <s v="nd"/>
  </r>
  <r>
    <x v="0"/>
    <x v="2"/>
    <x v="1"/>
    <s v="FA03_DSR01"/>
    <x v="58"/>
    <s v="Roditelj novorođenog djeteta"/>
    <s v="DSR_016: §41-43"/>
    <x v="5"/>
    <x v="1"/>
    <x v="0"/>
    <x v="0"/>
    <x v="0"/>
    <x v="3"/>
    <s v="FA"/>
    <n v="40311"/>
    <s v="nd"/>
  </r>
  <r>
    <x v="0"/>
    <x v="3"/>
    <x v="1"/>
    <s v="FA03_DSR01"/>
    <x v="58"/>
    <s v="Roditelj novorođenog djeteta"/>
    <s v="DSR_016: §41-43"/>
    <x v="5"/>
    <x v="1"/>
    <x v="0"/>
    <x v="0"/>
    <x v="0"/>
    <x v="3"/>
    <s v="FA"/>
    <n v="39660"/>
    <n v="92336412"/>
  </r>
  <r>
    <x v="0"/>
    <x v="4"/>
    <x v="1"/>
    <s v="FA03_DSR01"/>
    <x v="58"/>
    <s v="Roditelj novorođenog djeteta"/>
    <s v="DSR_016: §41-43"/>
    <x v="5"/>
    <x v="1"/>
    <x v="0"/>
    <x v="0"/>
    <x v="0"/>
    <x v="3"/>
    <s v="FA"/>
    <n v="37784"/>
    <n v="87964052.400000006"/>
  </r>
  <r>
    <x v="2"/>
    <x v="4"/>
    <x v="1"/>
    <s v="FA03_GOS01"/>
    <x v="59"/>
    <s v="Roditelj novorođenog djeteta "/>
    <s v="GOS_01: §20., GOS_02"/>
    <x v="7"/>
    <x v="5"/>
    <x v="0"/>
    <x v="1"/>
    <x v="4"/>
    <x v="1"/>
    <s v="FA"/>
    <n v="956"/>
    <s v="nd"/>
  </r>
  <r>
    <x v="3"/>
    <x v="4"/>
    <x v="1"/>
    <s v="FA03_GRI01"/>
    <x v="60"/>
    <s v="Roditelj novorođenog djeteta"/>
    <s v="GRI_01: §29., GRI_02"/>
    <x v="8"/>
    <x v="6"/>
    <x v="4"/>
    <x v="1"/>
    <x v="4"/>
    <x v="1"/>
    <s v="FA"/>
    <n v="106"/>
    <n v="106000"/>
  </r>
  <r>
    <x v="1"/>
    <x v="4"/>
    <x v="1"/>
    <s v="FA03_GST01"/>
    <x v="61"/>
    <s v="Roditelj novorođenog djeteta"/>
    <s v="GST_01: §17."/>
    <x v="6"/>
    <x v="4"/>
    <x v="0"/>
    <x v="1"/>
    <x v="0"/>
    <x v="1"/>
    <s v="FA"/>
    <n v="1605"/>
    <n v="3214000"/>
  </r>
  <r>
    <x v="4"/>
    <x v="4"/>
    <x v="1"/>
    <s v="FA03_GZG01"/>
    <x v="62"/>
    <s v="Roditelj novorođenog djeteta"/>
    <s v="GZG_02"/>
    <x v="9"/>
    <x v="7"/>
    <x v="0"/>
    <x v="1"/>
    <x v="1"/>
    <x v="1"/>
    <s v="FA"/>
    <n v="22414"/>
    <n v="81218700"/>
  </r>
  <r>
    <x v="5"/>
    <x v="4"/>
    <x v="1"/>
    <s v="FA03_ZOB01"/>
    <x v="63"/>
    <s v="Roditelj novorođenog djeteta "/>
    <s v="ZOB_02"/>
    <x v="10"/>
    <x v="8"/>
    <x v="0"/>
    <x v="1"/>
    <x v="0"/>
    <x v="1"/>
    <s v="FA"/>
    <s v="nd"/>
    <n v="1192000"/>
  </r>
  <r>
    <x v="0"/>
    <x v="0"/>
    <x v="1"/>
    <s v="FA04_DSR01"/>
    <x v="64"/>
    <s v="Roditelj, posvojitelj, skrbnik, očuh, maćeha, baka, djed i osoba kojoj je dijete povjereno na čuvanje i odgoj"/>
    <s v="DSR_001"/>
    <x v="5"/>
    <x v="0"/>
    <x v="0"/>
    <x v="1"/>
    <x v="4"/>
    <x v="3"/>
    <s v="FA"/>
    <n v="216013"/>
    <s v="nd"/>
  </r>
  <r>
    <x v="0"/>
    <x v="1"/>
    <x v="1"/>
    <s v="FA04_DSR01"/>
    <x v="64"/>
    <s v="Roditelj, posvojitelj, skrbnik, očuh, maćeha, baka, djed i osoba kojoj je dijete povjereno na čuvanje i odgoj"/>
    <s v="DSR_001"/>
    <x v="5"/>
    <x v="0"/>
    <x v="0"/>
    <x v="1"/>
    <x v="4"/>
    <x v="3"/>
    <s v="FA"/>
    <n v="212796"/>
    <s v="nd"/>
  </r>
  <r>
    <x v="0"/>
    <x v="2"/>
    <x v="1"/>
    <s v="FA04_DSR01"/>
    <x v="64"/>
    <s v="Roditelj, posvojitelj, skrbnik, očuh, maćeha, baka, djed i osoba kojoj je dijete povjereno na čuvanje i odgoj"/>
    <s v="DSR_001"/>
    <x v="5"/>
    <x v="0"/>
    <x v="0"/>
    <x v="1"/>
    <x v="4"/>
    <x v="3"/>
    <s v="FA"/>
    <n v="209862"/>
    <s v="nd"/>
  </r>
  <r>
    <x v="0"/>
    <x v="3"/>
    <x v="1"/>
    <s v="FA04_DSR01"/>
    <x v="64"/>
    <s v="Roditelj, posvojitelj, skrbnik, očuh, maćeha, baka, djed i osoba kojoj je dijete povjereno na čuvanje i odgoj"/>
    <s v="DSR_001"/>
    <x v="5"/>
    <x v="0"/>
    <x v="0"/>
    <x v="1"/>
    <x v="4"/>
    <x v="3"/>
    <s v="FA"/>
    <n v="201655"/>
    <s v="nd"/>
  </r>
  <r>
    <x v="0"/>
    <x v="4"/>
    <x v="1"/>
    <s v="FA04_DSR01"/>
    <x v="64"/>
    <s v="Roditelj, posvojitelj, skrbnik, očuh, maćeha, baka, djed i osoba kojoj je dijete povjereno na čuvanje i odgoj"/>
    <s v="DSR_001"/>
    <x v="5"/>
    <x v="0"/>
    <x v="0"/>
    <x v="1"/>
    <x v="4"/>
    <x v="3"/>
    <s v="FA"/>
    <n v="192671"/>
    <n v="1588373322"/>
  </r>
  <r>
    <x v="0"/>
    <x v="0"/>
    <x v="1"/>
    <s v="FA04_DSR01a"/>
    <x v="65"/>
    <s v="Korisnik pod FA04_DSR01"/>
    <s v="DSR_001"/>
    <x v="5"/>
    <x v="0"/>
    <x v="0"/>
    <x v="1"/>
    <x v="1"/>
    <x v="3"/>
    <s v="FA"/>
    <s v="nd"/>
    <s v="nd"/>
  </r>
  <r>
    <x v="0"/>
    <x v="1"/>
    <x v="1"/>
    <s v="FA04_DSR01a"/>
    <x v="65"/>
    <s v="Korisnik pod FA04_DSR01"/>
    <s v="DSR_001"/>
    <x v="5"/>
    <x v="0"/>
    <x v="0"/>
    <x v="1"/>
    <x v="1"/>
    <x v="3"/>
    <s v="FA"/>
    <s v="nd"/>
    <s v="nd"/>
  </r>
  <r>
    <x v="0"/>
    <x v="2"/>
    <x v="1"/>
    <s v="FA04_DSR01a"/>
    <x v="65"/>
    <s v="Korisnik pod FA04_DSR01"/>
    <s v="DSR_001"/>
    <x v="5"/>
    <x v="0"/>
    <x v="0"/>
    <x v="1"/>
    <x v="1"/>
    <x v="3"/>
    <s v="FA"/>
    <s v="nd"/>
    <s v="nd"/>
  </r>
  <r>
    <x v="0"/>
    <x v="3"/>
    <x v="1"/>
    <s v="FA04_DSR01a"/>
    <x v="65"/>
    <s v="Korisnik pod FA04_DSR01"/>
    <s v="DSR_001"/>
    <x v="5"/>
    <x v="0"/>
    <x v="0"/>
    <x v="1"/>
    <x v="1"/>
    <x v="3"/>
    <s v="FA"/>
    <s v="nd"/>
    <s v="nd"/>
  </r>
  <r>
    <x v="0"/>
    <x v="4"/>
    <x v="1"/>
    <s v="FA04_DSR01a"/>
    <x v="65"/>
    <s v="Korisnik pod FA04_DSR01"/>
    <s v="DSR_001"/>
    <x v="5"/>
    <x v="0"/>
    <x v="0"/>
    <x v="1"/>
    <x v="1"/>
    <x v="3"/>
    <s v="FA"/>
    <s v="nd"/>
    <s v="nd"/>
  </r>
  <r>
    <x v="0"/>
    <x v="0"/>
    <x v="1"/>
    <s v="FA04_DSR01b"/>
    <x v="66"/>
    <s v="Korisnik pod FA04_DSR01, za dijete s težim oštećenjem zdravlja"/>
    <s v="DSR_001: §22"/>
    <x v="5"/>
    <x v="0"/>
    <x v="0"/>
    <x v="1"/>
    <x v="0"/>
    <x v="3"/>
    <s v="FA"/>
    <s v="nd"/>
    <s v="nd"/>
  </r>
  <r>
    <x v="0"/>
    <x v="1"/>
    <x v="1"/>
    <s v="FA04_DSR01b"/>
    <x v="66"/>
    <s v="Korisnik pod FA04_DSR01, za dijete s težim oštećenjem zdravlja"/>
    <s v="DSR_001: §22"/>
    <x v="5"/>
    <x v="0"/>
    <x v="0"/>
    <x v="1"/>
    <x v="0"/>
    <x v="3"/>
    <s v="FA"/>
    <s v="nd"/>
    <s v="nd"/>
  </r>
  <r>
    <x v="0"/>
    <x v="2"/>
    <x v="1"/>
    <s v="FA04_DSR01b"/>
    <x v="66"/>
    <s v="Korisnik pod FA04_DSR01, za dijete s težim oštećenjem zdravlja"/>
    <s v="DSR_001: §22"/>
    <x v="5"/>
    <x v="0"/>
    <x v="0"/>
    <x v="1"/>
    <x v="0"/>
    <x v="3"/>
    <s v="FA"/>
    <s v="nd"/>
    <s v="nd"/>
  </r>
  <r>
    <x v="0"/>
    <x v="3"/>
    <x v="1"/>
    <s v="FA04_DSR01b"/>
    <x v="66"/>
    <s v="Korisnik pod FA04_DSR01, za dijete s težim oštećenjem zdravlja"/>
    <s v="DSR_001: §22"/>
    <x v="5"/>
    <x v="0"/>
    <x v="0"/>
    <x v="1"/>
    <x v="0"/>
    <x v="3"/>
    <s v="FA"/>
    <s v="nd"/>
    <s v="nd"/>
  </r>
  <r>
    <x v="0"/>
    <x v="4"/>
    <x v="1"/>
    <s v="FA04_DSR01b"/>
    <x v="66"/>
    <s v="Korisnik pod FA04_DSR01, za dijete s težim oštećenjem zdravlja"/>
    <s v="DSR_001: §22"/>
    <x v="5"/>
    <x v="0"/>
    <x v="0"/>
    <x v="1"/>
    <x v="0"/>
    <x v="3"/>
    <s v="FA"/>
    <s v="nd"/>
    <s v="nd"/>
  </r>
  <r>
    <x v="0"/>
    <x v="0"/>
    <x v="1"/>
    <s v="FA04_DSR01c"/>
    <x v="67"/>
    <s v="Korisnik pod FA04_DSR01, za dijete smrtno stradaloga, zatočenog ili nestalog HBDR-a"/>
    <s v="DSR_013: §34"/>
    <x v="5"/>
    <x v="0"/>
    <x v="0"/>
    <x v="1"/>
    <x v="0"/>
    <x v="3"/>
    <s v="FA"/>
    <s v="nd"/>
    <s v="nd"/>
  </r>
  <r>
    <x v="0"/>
    <x v="1"/>
    <x v="1"/>
    <s v="FA04_DSR01c"/>
    <x v="67"/>
    <s v="Korisnik pod FA04_DSR01, za dijete smrtno stradaloga, zatočenog ili nestalog HBDR-a"/>
    <s v="DSR_013: §34"/>
    <x v="5"/>
    <x v="0"/>
    <x v="0"/>
    <x v="1"/>
    <x v="0"/>
    <x v="3"/>
    <s v="FA"/>
    <s v="nd"/>
    <s v="nd"/>
  </r>
  <r>
    <x v="0"/>
    <x v="2"/>
    <x v="1"/>
    <s v="FA04_DSR01c"/>
    <x v="67"/>
    <s v="Korisnik pod FA04_DSR01, za dijete smrtno stradaloga, zatočenog ili nestalog HBDR-a"/>
    <s v="DSR_013: §34"/>
    <x v="5"/>
    <x v="0"/>
    <x v="0"/>
    <x v="1"/>
    <x v="0"/>
    <x v="3"/>
    <s v="FA"/>
    <s v="nd"/>
    <s v="nd"/>
  </r>
  <r>
    <x v="0"/>
    <x v="3"/>
    <x v="1"/>
    <s v="FA04_DSR01c"/>
    <x v="67"/>
    <s v="Korisnik pod FA04_DSR01, za dijete smrtno stradaloga, zatočenog ili nestalog HBDR-a"/>
    <s v="DSR_013: §34"/>
    <x v="5"/>
    <x v="0"/>
    <x v="0"/>
    <x v="1"/>
    <x v="0"/>
    <x v="3"/>
    <s v="FA"/>
    <s v="nd"/>
    <s v="nd"/>
  </r>
  <r>
    <x v="0"/>
    <x v="4"/>
    <x v="1"/>
    <s v="FA04_DSR01c"/>
    <x v="67"/>
    <s v="Korisnik pod FA04_DSR01, za dijete smrtno stradaloga, zatočenog ili nestalog HBDR-a"/>
    <s v="DSR_013: §34"/>
    <x v="5"/>
    <x v="0"/>
    <x v="0"/>
    <x v="1"/>
    <x v="0"/>
    <x v="3"/>
    <s v="FA"/>
    <s v="nd"/>
    <s v="nd"/>
  </r>
  <r>
    <x v="0"/>
    <x v="0"/>
    <x v="1"/>
    <s v="FA04_DSR01d"/>
    <x v="68"/>
    <s v="Korisnik pod FA04_DSR01, za treće i četvrto dijete"/>
    <s v="DSR_001: §18"/>
    <x v="5"/>
    <x v="0"/>
    <x v="0"/>
    <x v="1"/>
    <x v="1"/>
    <x v="3"/>
    <s v="FA"/>
    <s v="nd"/>
    <s v="nd"/>
  </r>
  <r>
    <x v="0"/>
    <x v="1"/>
    <x v="1"/>
    <s v="FA04_DSR01d"/>
    <x v="68"/>
    <s v="Korisnik pod FA04_DSR01, za treće i četvrto dijete"/>
    <s v="DSR_001: §18"/>
    <x v="5"/>
    <x v="0"/>
    <x v="0"/>
    <x v="1"/>
    <x v="1"/>
    <x v="3"/>
    <s v="FA"/>
    <s v="nd"/>
    <s v="nd"/>
  </r>
  <r>
    <x v="0"/>
    <x v="2"/>
    <x v="1"/>
    <s v="FA04_DSR01d"/>
    <x v="68"/>
    <s v="Korisnik pod FA04_DSR01, za treće i četvrto dijete"/>
    <s v="DSR_001: §18"/>
    <x v="5"/>
    <x v="0"/>
    <x v="0"/>
    <x v="1"/>
    <x v="1"/>
    <x v="3"/>
    <s v="FA"/>
    <s v="nd"/>
    <s v="nd"/>
  </r>
  <r>
    <x v="0"/>
    <x v="3"/>
    <x v="1"/>
    <s v="FA04_DSR01d"/>
    <x v="68"/>
    <s v="Korisnik pod FA04_DSR01, za treće i četvrto dijete"/>
    <s v="DSR_001: §18"/>
    <x v="5"/>
    <x v="0"/>
    <x v="0"/>
    <x v="1"/>
    <x v="1"/>
    <x v="3"/>
    <s v="FA"/>
    <s v="nd"/>
    <s v="nd"/>
  </r>
  <r>
    <x v="0"/>
    <x v="4"/>
    <x v="1"/>
    <s v="FA04_DSR01d"/>
    <x v="68"/>
    <s v="Korisnik pod FA04_DSR01, za treće i četvrto dijete"/>
    <s v="DSR_001: §18"/>
    <x v="5"/>
    <x v="0"/>
    <x v="0"/>
    <x v="1"/>
    <x v="1"/>
    <x v="3"/>
    <s v="FA"/>
    <s v="nd"/>
    <s v="nd"/>
  </r>
  <r>
    <x v="0"/>
    <x v="0"/>
    <x v="1"/>
    <s v="FA05_DSR01"/>
    <x v="69"/>
    <s v="Udomitelj, odnosno osoba koja djetetu ili odrasloj osobi osigurava smještaj i skrb u udomiteljskoj obitelji"/>
    <s v="DSR_018: §38; DSR_202"/>
    <x v="5"/>
    <x v="3"/>
    <x v="0"/>
    <x v="1"/>
    <x v="0"/>
    <x v="4"/>
    <s v="FA"/>
    <n v="2059"/>
    <n v="52707165"/>
  </r>
  <r>
    <x v="0"/>
    <x v="1"/>
    <x v="1"/>
    <s v="FA05_DSR01"/>
    <x v="69"/>
    <s v="Udomitelj, odnosno osoba koja djetetu ili odrasloj osobi osigurava smještaj i skrb u udomiteljskoj obitelji"/>
    <s v="DSR_018: §38; DSR_202"/>
    <x v="5"/>
    <x v="3"/>
    <x v="0"/>
    <x v="1"/>
    <x v="0"/>
    <x v="4"/>
    <s v="FA"/>
    <n v="2100"/>
    <n v="53796381.329999998"/>
  </r>
  <r>
    <x v="0"/>
    <x v="2"/>
    <x v="1"/>
    <s v="FA05_DSR01"/>
    <x v="69"/>
    <s v="Udomitelj, odnosno osoba koja djetetu ili odrasloj osobi osigurava smještaj i skrb u udomiteljskoj obitelji"/>
    <s v="DSR_018: §38; DSR_202"/>
    <x v="5"/>
    <x v="3"/>
    <x v="0"/>
    <x v="1"/>
    <x v="0"/>
    <x v="4"/>
    <s v="FA"/>
    <n v="2204"/>
    <n v="55958032.520000003"/>
  </r>
  <r>
    <x v="0"/>
    <x v="3"/>
    <x v="1"/>
    <s v="FA05_DSR01"/>
    <x v="69"/>
    <s v="Udomitelj, odnosno osoba koja djetetu ili odrasloj osobi osigurava smještaj i skrb u udomiteljskoj obitelji"/>
    <s v="DSR_018: §38; DSR_202"/>
    <x v="5"/>
    <x v="3"/>
    <x v="0"/>
    <x v="1"/>
    <x v="0"/>
    <x v="4"/>
    <s v="FA"/>
    <n v="2403"/>
    <n v="57259361.219999999"/>
  </r>
  <r>
    <x v="0"/>
    <x v="4"/>
    <x v="1"/>
    <s v="FA05_DSR01"/>
    <x v="69"/>
    <s v="Udomitelj, odnosno osoba koja djetetu ili odrasloj osobi osigurava smještaj i skrb u udomiteljskoj obitelji"/>
    <s v="DSR_018: §38; DSR_202"/>
    <x v="5"/>
    <x v="3"/>
    <x v="0"/>
    <x v="1"/>
    <x v="0"/>
    <x v="4"/>
    <s v="FA"/>
    <n v="2218"/>
    <n v="54324952"/>
  </r>
  <r>
    <x v="0"/>
    <x v="0"/>
    <x v="1"/>
    <s v="FA05_DSR02"/>
    <x v="70"/>
    <s v="Udomitelj, odnosno osoba koja djetetu ili odrasloj osobi osigurava smještaj i skrb u udomiteljskoj obitelji"/>
    <s v="DSR_018: §38; DSR_202"/>
    <x v="5"/>
    <x v="3"/>
    <x v="0"/>
    <x v="1"/>
    <x v="0"/>
    <x v="4"/>
    <s v="FA"/>
    <n v="3367"/>
    <n v="90456358"/>
  </r>
  <r>
    <x v="0"/>
    <x v="1"/>
    <x v="1"/>
    <s v="FA05_DSR02"/>
    <x v="70"/>
    <s v="Udomitelj, odnosno osoba koja djetetu ili odrasloj osobi osigurava smještaj i skrb u udomiteljskoj obitelji"/>
    <s v="DSR_018: §38; DSR_202"/>
    <x v="5"/>
    <x v="3"/>
    <x v="0"/>
    <x v="1"/>
    <x v="0"/>
    <x v="4"/>
    <s v="FA"/>
    <n v="3549"/>
    <n v="93852914.209999993"/>
  </r>
  <r>
    <x v="0"/>
    <x v="2"/>
    <x v="1"/>
    <s v="FA05_DSR02"/>
    <x v="70"/>
    <s v="Udomitelj, odnosno osoba koja djetetu ili odrasloj osobi osigurava smještaj i skrb u udomiteljskoj obitelji"/>
    <s v="DSR_018: §38; DSR_202"/>
    <x v="5"/>
    <x v="3"/>
    <x v="0"/>
    <x v="1"/>
    <x v="0"/>
    <x v="4"/>
    <s v="FA"/>
    <n v="3775"/>
    <n v="101752383.97"/>
  </r>
  <r>
    <x v="0"/>
    <x v="3"/>
    <x v="1"/>
    <s v="FA05_DSR02"/>
    <x v="70"/>
    <s v="Udomitelj, odnosno osoba koja djetetu ili odrasloj osobi osigurava smještaj i skrb u udomiteljskoj obitelji"/>
    <s v="DSR_018: §38; DSR_202"/>
    <x v="5"/>
    <x v="3"/>
    <x v="0"/>
    <x v="1"/>
    <x v="0"/>
    <x v="4"/>
    <s v="FA"/>
    <n v="3978"/>
    <n v="107841559.16"/>
  </r>
  <r>
    <x v="0"/>
    <x v="4"/>
    <x v="1"/>
    <s v="FA05_DSR02"/>
    <x v="70"/>
    <s v="Udomitelj, odnosno osoba koja djetetu ili odrasloj osobi osigurava smještaj i skrb u udomiteljskoj obitelji"/>
    <s v="DSR_018: §38; DSR_202"/>
    <x v="5"/>
    <x v="3"/>
    <x v="0"/>
    <x v="1"/>
    <x v="0"/>
    <x v="4"/>
    <s v="FA"/>
    <n v="4323"/>
    <n v="63187428"/>
  </r>
  <r>
    <x v="0"/>
    <x v="0"/>
    <x v="1"/>
    <s v="FA05_DSR03"/>
    <x v="71"/>
    <s v="Udomitelj, odnosno osoba koja djetetu ili odrasloj osobi osigurava smještaj i skrb u udomiteljskoj obitelji"/>
    <s v="DSR_018: §36-37; DSR_201"/>
    <x v="5"/>
    <x v="3"/>
    <x v="1"/>
    <x v="1"/>
    <x v="0"/>
    <x v="4"/>
    <s v="FA"/>
    <s v="nd"/>
    <n v="25571213"/>
  </r>
  <r>
    <x v="0"/>
    <x v="1"/>
    <x v="1"/>
    <s v="FA05_DSR03"/>
    <x v="71"/>
    <s v="Udomitelj, odnosno osoba koja djetetu ili odrasloj osobi osigurava smještaj i skrb u udomiteljskoj obitelji"/>
    <s v="DSR_018: §36-37; DSR_201"/>
    <x v="5"/>
    <x v="3"/>
    <x v="1"/>
    <x v="1"/>
    <x v="0"/>
    <x v="4"/>
    <s v="FA"/>
    <s v="nd"/>
    <n v="22869979.379999999"/>
  </r>
  <r>
    <x v="0"/>
    <x v="2"/>
    <x v="1"/>
    <s v="FA05_DSR03"/>
    <x v="71"/>
    <s v="Udomitelj, odnosno osoba koja djetetu ili odrasloj osobi osigurava smještaj i skrb u udomiteljskoj obitelji"/>
    <s v="DSR_018: §36-37; DSR_201"/>
    <x v="5"/>
    <x v="3"/>
    <x v="1"/>
    <x v="1"/>
    <x v="0"/>
    <x v="4"/>
    <s v="FA"/>
    <s v="nd"/>
    <n v="24072125.620000001"/>
  </r>
  <r>
    <x v="0"/>
    <x v="3"/>
    <x v="1"/>
    <s v="FA05_DSR03"/>
    <x v="71"/>
    <s v="Udomitelj, odnosno osoba koja djetetu ili odrasloj osobi osigurava smještaj i skrb u udomiteljskoj obitelji"/>
    <s v="DSR_018: §36-37; DSR_201"/>
    <x v="5"/>
    <x v="3"/>
    <x v="1"/>
    <x v="1"/>
    <x v="0"/>
    <x v="4"/>
    <s v="FA"/>
    <s v="nd"/>
    <n v="25303474.289999999"/>
  </r>
  <r>
    <x v="0"/>
    <x v="4"/>
    <x v="1"/>
    <s v="FA05_DSR03"/>
    <x v="71"/>
    <s v="Udomitelj, odnosno osoba koja djetetu ili odrasloj osobi osigurava smještaj i skrb u udomiteljskoj obitelji"/>
    <s v="DSR_018: §36-37; DSR_201"/>
    <x v="5"/>
    <x v="3"/>
    <x v="1"/>
    <x v="1"/>
    <x v="0"/>
    <x v="4"/>
    <s v="FA"/>
    <s v="nd"/>
    <n v="26174699"/>
  </r>
  <r>
    <x v="0"/>
    <x v="0"/>
    <x v="1"/>
    <s v="FA05_DSR04"/>
    <x v="72"/>
    <s v="Dijete koje ne stanuje s roditeljem, već s bakom ili djedom, ako roditelj ne ispunjava svoju obvezu uzdržavanja"/>
    <s v="DSR_029: §9"/>
    <x v="5"/>
    <x v="3"/>
    <x v="0"/>
    <x v="1"/>
    <x v="0"/>
    <x v="7"/>
    <s v="FA"/>
    <s v="nd"/>
    <n v="29409757.34"/>
  </r>
  <r>
    <x v="0"/>
    <x v="1"/>
    <x v="1"/>
    <s v="FA05_DSR04"/>
    <x v="72"/>
    <s v="Dijete koje ne stanuje s roditeljem, već s bakom ili djedom, ako roditelj ne ispunjava svoju obvezu uzdržavanja"/>
    <s v="DSR_029: §9"/>
    <x v="5"/>
    <x v="3"/>
    <x v="0"/>
    <x v="1"/>
    <x v="0"/>
    <x v="7"/>
    <s v="FA"/>
    <s v="nd"/>
    <n v="29900676.48"/>
  </r>
  <r>
    <x v="0"/>
    <x v="2"/>
    <x v="1"/>
    <s v="FA05_DSR04"/>
    <x v="72"/>
    <s v="Dijete koje ne stanuje s roditeljem, već s bakom ili djedom, ako roditelj ne ispunjava svoju obvezu uzdržavanja"/>
    <s v="DSR_029: §9"/>
    <x v="5"/>
    <x v="3"/>
    <x v="0"/>
    <x v="1"/>
    <x v="0"/>
    <x v="7"/>
    <s v="FA"/>
    <s v="nd"/>
    <n v="30101253.350000001"/>
  </r>
  <r>
    <x v="0"/>
    <x v="3"/>
    <x v="1"/>
    <s v="FA05_DSR04"/>
    <x v="72"/>
    <s v="Dijete koje ne stanuje s roditeljem, već s bakom ili djedom, ako roditelj ne ispunjava svoju obvezu uzdržavanja"/>
    <s v="DSR_029: §9"/>
    <x v="5"/>
    <x v="3"/>
    <x v="0"/>
    <x v="1"/>
    <x v="0"/>
    <x v="7"/>
    <s v="FA"/>
    <s v="nd"/>
    <n v="29573938.260000002"/>
  </r>
  <r>
    <x v="0"/>
    <x v="4"/>
    <x v="1"/>
    <s v="FA05_DSR04"/>
    <x v="72"/>
    <s v="Dijete koje ne stanuje s roditeljem, već s bakom ili djedom, ako roditelj ne ispunjava svoju obvezu uzdržavanja"/>
    <s v="DSR_029: §9"/>
    <x v="5"/>
    <x v="3"/>
    <x v="0"/>
    <x v="1"/>
    <x v="0"/>
    <x v="7"/>
    <s v="FA"/>
    <s v="nd"/>
    <n v="25450665"/>
  </r>
  <r>
    <x v="2"/>
    <x v="4"/>
    <x v="1"/>
    <s v="FA23_GOS01"/>
    <x v="73"/>
    <s v="Roditelj djeteta uključenog u predškolski odgoj"/>
    <s v="GOS_03"/>
    <x v="7"/>
    <x v="5"/>
    <x v="3"/>
    <x v="1"/>
    <x v="1"/>
    <x v="5"/>
    <s v="FA"/>
    <s v="nd"/>
    <s v="nd"/>
  </r>
  <r>
    <x v="3"/>
    <x v="4"/>
    <x v="1"/>
    <s v="FA23_GRI01"/>
    <x v="74"/>
    <s v="Roditelj djeteta uključenog u predškolski odgoj"/>
    <s v="GRI_01: §31., GRI_02"/>
    <x v="8"/>
    <x v="6"/>
    <x v="3"/>
    <x v="1"/>
    <x v="1"/>
    <x v="5"/>
    <s v="FA"/>
    <n v="1258"/>
    <n v="3627200"/>
  </r>
  <r>
    <x v="1"/>
    <x v="4"/>
    <x v="1"/>
    <s v="FA23_GST01"/>
    <x v="75"/>
    <s v="Roditelj djeteta koje je upisano u neki od programa gradskih, privatnih i vjerskih vrtića/jaslica sa sjedištem u Gradu Splitu "/>
    <s v="GST_01: §9.-10., GST_04"/>
    <x v="6"/>
    <x v="4"/>
    <x v="3"/>
    <x v="1"/>
    <x v="1"/>
    <x v="5"/>
    <s v="FA"/>
    <n v="410"/>
    <n v="1071148"/>
  </r>
  <r>
    <x v="4"/>
    <x v="4"/>
    <x v="1"/>
    <s v="FA23_GZG01"/>
    <x v="76"/>
    <s v="Roditelj djeteta uključenog u predškolski odgoj"/>
    <s v="GZG_03"/>
    <x v="9"/>
    <x v="7"/>
    <x v="3"/>
    <x v="1"/>
    <x v="1"/>
    <x v="5"/>
    <s v="FA"/>
    <s v="nd"/>
    <s v="nd"/>
  </r>
  <r>
    <x v="2"/>
    <x v="4"/>
    <x v="1"/>
    <s v="FA24_GOS01"/>
    <x v="77"/>
    <s v="Roditelj djeteta uključenog u program produženog boravka u nižim razredima osnovne škole"/>
    <s v="nd"/>
    <x v="7"/>
    <x v="5"/>
    <x v="3"/>
    <x v="1"/>
    <x v="0"/>
    <x v="5"/>
    <s v="FA"/>
    <s v="nd"/>
    <s v="nd"/>
  </r>
  <r>
    <x v="3"/>
    <x v="4"/>
    <x v="1"/>
    <s v="FA24_GRI01"/>
    <x v="78"/>
    <s v="Roditelj djeteta uključenog u program produženog boravka i cjelodnevnog odgojno-obrazovnog rada u osnovnoj školi"/>
    <s v="GRI_05"/>
    <x v="8"/>
    <x v="6"/>
    <x v="3"/>
    <x v="1"/>
    <x v="1"/>
    <x v="5"/>
    <s v="FA"/>
    <n v="2025"/>
    <n v="6165296"/>
  </r>
  <r>
    <x v="4"/>
    <x v="4"/>
    <x v="1"/>
    <s v="FA24_GZG01"/>
    <x v="79"/>
    <s v="Roditelj djeteta uključenog u program produženog boravka u nižim razredima osnovne škole"/>
    <s v="GZG_05"/>
    <x v="9"/>
    <x v="7"/>
    <x v="3"/>
    <x v="1"/>
    <x v="1"/>
    <x v="5"/>
    <s v="FA"/>
    <n v="10908"/>
    <n v="36367593.350000001"/>
  </r>
  <r>
    <x v="3"/>
    <x v="4"/>
    <x v="1"/>
    <s v="FA31_GRI01"/>
    <x v="80"/>
    <s v="Roditelj djeteta do navršenih 12 mjeseci života "/>
    <s v="GRI_01: §30."/>
    <x v="8"/>
    <x v="6"/>
    <x v="2"/>
    <x v="2"/>
    <x v="1"/>
    <x v="1"/>
    <s v="FA"/>
    <n v="192"/>
    <n v="259130"/>
  </r>
  <r>
    <x v="4"/>
    <x v="4"/>
    <x v="1"/>
    <s v="FA31_GZG01"/>
    <x v="81"/>
    <s v="Roditelj ili skrbnik djeteta u dobi do 12 mjeseci, ako je po procjeni odabranog liječnika pedijatra utvrđena potreba za dodatnom prehranom"/>
    <s v="GZG_01: §21-22"/>
    <x v="9"/>
    <x v="7"/>
    <x v="2"/>
    <x v="2"/>
    <x v="1"/>
    <x v="5"/>
    <s v="FA"/>
    <n v="111"/>
    <s v="nd"/>
  </r>
  <r>
    <x v="4"/>
    <x v="4"/>
    <x v="1"/>
    <s v="FA31_GZG02"/>
    <x v="82"/>
    <s v="Osoba koja nema dovoljno sredstava za podmirenje osnovnih životnih potreba"/>
    <s v="GZG_01: §23-26"/>
    <x v="9"/>
    <x v="7"/>
    <x v="2"/>
    <x v="2"/>
    <x v="1"/>
    <x v="5"/>
    <s v="FA"/>
    <n v="446"/>
    <s v="nd"/>
  </r>
  <r>
    <x v="2"/>
    <x v="4"/>
    <x v="1"/>
    <s v="FA32_GOS01"/>
    <x v="83"/>
    <s v="Učenik osnovne škole koji je član kućanstva korisnika pomoći za stanovanje"/>
    <s v="GOS_01: §15.-16."/>
    <x v="7"/>
    <x v="5"/>
    <x v="3"/>
    <x v="1"/>
    <x v="2"/>
    <x v="5"/>
    <s v="FA"/>
    <n v="271"/>
    <s v="nd"/>
  </r>
  <r>
    <x v="3"/>
    <x v="4"/>
    <x v="1"/>
    <s v="FA32_GRI01"/>
    <x v="84"/>
    <s v="Roditelj djeteta učenika osnovne škole koje koristi usluge prehrane"/>
    <s v="GRI_01: §32."/>
    <x v="8"/>
    <x v="6"/>
    <x v="3"/>
    <x v="1"/>
    <x v="1"/>
    <x v="5"/>
    <s v="FA"/>
    <n v="2651"/>
    <s v="nd"/>
  </r>
  <r>
    <x v="1"/>
    <x v="4"/>
    <x v="1"/>
    <s v="FA32_GST01"/>
    <x v="85"/>
    <s v="Roditelj djeteta učenika osnovne škole koje koristi usluge prehrane"/>
    <s v="GST_01: §11."/>
    <x v="6"/>
    <x v="4"/>
    <x v="3"/>
    <x v="1"/>
    <x v="1"/>
    <x v="5"/>
    <s v="FA"/>
    <n v="770"/>
    <n v="1049676"/>
  </r>
  <r>
    <x v="1"/>
    <x v="4"/>
    <x v="1"/>
    <s v="FA32_GST02"/>
    <x v="86"/>
    <s v="Roditelj djeteta uključenog u program cjelodnevnog boravka u nižim razredima osnovne škole"/>
    <s v="GST_01: §12."/>
    <x v="6"/>
    <x v="4"/>
    <x v="3"/>
    <x v="1"/>
    <x v="1"/>
    <x v="5"/>
    <s v="FA"/>
    <s v="nd"/>
    <s v="nd"/>
  </r>
  <r>
    <x v="4"/>
    <x v="4"/>
    <x v="1"/>
    <s v="FA32_GZG01"/>
    <x v="87"/>
    <s v="Roditelj djeteta učenika osnovne škole koje koristi usluge prehrane"/>
    <s v="GZG_05"/>
    <x v="9"/>
    <x v="7"/>
    <x v="3"/>
    <x v="1"/>
    <x v="1"/>
    <x v="5"/>
    <s v="FA"/>
    <s v="nd"/>
    <s v="nd"/>
  </r>
  <r>
    <x v="2"/>
    <x v="4"/>
    <x v="1"/>
    <s v="FA33_GOS01"/>
    <x v="88"/>
    <s v="Dijete do 15 godina starosti koje je član kućanstva korisnika pomoći za uzdržavanje odnosno pomoći za stanovanje ili je smješteno u udomiteljsku obitelj"/>
    <s v="GOS_01: §19."/>
    <x v="7"/>
    <x v="5"/>
    <x v="2"/>
    <x v="2"/>
    <x v="2"/>
    <x v="1"/>
    <s v="FA"/>
    <s v="nd"/>
    <s v="nd"/>
  </r>
  <r>
    <x v="2"/>
    <x v="4"/>
    <x v="1"/>
    <s v="FA41_GOS01"/>
    <x v="89"/>
    <s v="Učenik trećeg razreda osnovne škole čiji su roditelji korisnici ZMN-a i/ili naknade za troškove stanovanja"/>
    <s v="GOS_01: §26."/>
    <x v="7"/>
    <x v="5"/>
    <x v="2"/>
    <x v="2"/>
    <x v="2"/>
    <x v="5"/>
    <s v="FA"/>
    <s v="nd"/>
    <s v="nd"/>
  </r>
  <r>
    <x v="4"/>
    <x v="4"/>
    <x v="1"/>
    <s v="FA41_GZG01"/>
    <x v="90"/>
    <s v="Dijete korisnika prava socijalne skrbi; dijete iz obitelji slabijeg imovinskog stanja; dijete HBDR-a slabijeg imovinskog stanja"/>
    <s v="GZG_01: §27-28"/>
    <x v="9"/>
    <x v="7"/>
    <x v="2"/>
    <x v="2"/>
    <x v="1"/>
    <x v="5"/>
    <s v="FA"/>
    <n v="2250"/>
    <n v="1181541.22"/>
  </r>
  <r>
    <x v="0"/>
    <x v="0"/>
    <x v="2"/>
    <s v="HL01_DSR01"/>
    <x v="91"/>
    <s v="Zaposleni OZO, ako se bolovanje koristi tijekom bolesti i liječenja (općenito)"/>
    <s v="DSR_006: §38-56, §39.1-4, §57-61"/>
    <x v="11"/>
    <x v="1"/>
    <x v="0"/>
    <x v="0"/>
    <x v="0"/>
    <x v="6"/>
    <s v="HL"/>
    <s v="nd"/>
    <s v="nd"/>
  </r>
  <r>
    <x v="0"/>
    <x v="1"/>
    <x v="2"/>
    <s v="HL01_DSR01"/>
    <x v="91"/>
    <s v="Zaposleni OZO, ako se bolovanje koristi tijekom bolesti i liječenja (općenito)"/>
    <s v="DSR_006: §38-56, §39.1-4, §57-61"/>
    <x v="11"/>
    <x v="1"/>
    <x v="0"/>
    <x v="0"/>
    <x v="0"/>
    <x v="6"/>
    <s v="HL"/>
    <s v="nd"/>
    <s v="nd"/>
  </r>
  <r>
    <x v="0"/>
    <x v="2"/>
    <x v="2"/>
    <s v="HL01_DSR01"/>
    <x v="91"/>
    <s v="Zaposleni OZO, ako se bolovanje koristi tijekom bolesti i liječenja (općenito)"/>
    <s v="DSR_006: §38-56, §39.1-4, §57-61"/>
    <x v="11"/>
    <x v="1"/>
    <x v="0"/>
    <x v="0"/>
    <x v="0"/>
    <x v="6"/>
    <s v="HL"/>
    <s v="nd"/>
    <s v="nd"/>
  </r>
  <r>
    <x v="0"/>
    <x v="3"/>
    <x v="2"/>
    <s v="HL01_DSR01"/>
    <x v="91"/>
    <s v="Zaposleni OZO, ako se bolovanje koristi tijekom bolesti i liječenja (općenito)"/>
    <s v="DSR_006: §38-56, §39.1-4, §57-61"/>
    <x v="11"/>
    <x v="1"/>
    <x v="0"/>
    <x v="0"/>
    <x v="0"/>
    <x v="6"/>
    <s v="HL"/>
    <s v="nd"/>
    <n v="549858506"/>
  </r>
  <r>
    <x v="0"/>
    <x v="4"/>
    <x v="2"/>
    <s v="HL01_DSR01"/>
    <x v="91"/>
    <s v="Zaposleni OZO, ako se bolovanje koristi tijekom bolesti i liječenja (općenito)"/>
    <s v="DSR_006: §38-56, §39.1-4, §57-61"/>
    <x v="11"/>
    <x v="1"/>
    <x v="0"/>
    <x v="0"/>
    <x v="0"/>
    <x v="6"/>
    <s v="HL"/>
    <s v="nd"/>
    <n v="606355122"/>
  </r>
  <r>
    <x v="0"/>
    <x v="0"/>
    <x v="2"/>
    <s v="HL01_DSR02"/>
    <x v="92"/>
    <s v="Zaposleni OZO, u slučaju njege oboljelog člana obitelji"/>
    <s v="DSR_006: §38-56, §39.5"/>
    <x v="11"/>
    <x v="1"/>
    <x v="0"/>
    <x v="0"/>
    <x v="0"/>
    <x v="6"/>
    <s v="HL"/>
    <s v="nd"/>
    <s v="nd"/>
  </r>
  <r>
    <x v="0"/>
    <x v="1"/>
    <x v="2"/>
    <s v="HL01_DSR02"/>
    <x v="92"/>
    <s v="Zaposleni OZO, u slučaju njege oboljelog člana obitelji"/>
    <s v="DSR_006: §38-56, §39.5"/>
    <x v="11"/>
    <x v="1"/>
    <x v="0"/>
    <x v="0"/>
    <x v="0"/>
    <x v="6"/>
    <s v="HL"/>
    <s v="nd"/>
    <s v="nd"/>
  </r>
  <r>
    <x v="0"/>
    <x v="2"/>
    <x v="2"/>
    <s v="HL01_DSR02"/>
    <x v="92"/>
    <s v="Zaposleni OZO, u slučaju njege oboljelog člana obitelji"/>
    <s v="DSR_006: §38-56, §39.5"/>
    <x v="11"/>
    <x v="1"/>
    <x v="0"/>
    <x v="0"/>
    <x v="0"/>
    <x v="6"/>
    <s v="HL"/>
    <s v="nd"/>
    <s v="nd"/>
  </r>
  <r>
    <x v="0"/>
    <x v="3"/>
    <x v="2"/>
    <s v="HL01_DSR02"/>
    <x v="92"/>
    <s v="Zaposleni OZO, u slučaju njege oboljelog člana obitelji"/>
    <s v="DSR_006: §38-56, §39.5"/>
    <x v="11"/>
    <x v="1"/>
    <x v="0"/>
    <x v="0"/>
    <x v="0"/>
    <x v="6"/>
    <s v="HL"/>
    <s v="nd"/>
    <n v="63962031"/>
  </r>
  <r>
    <x v="0"/>
    <x v="4"/>
    <x v="2"/>
    <s v="HL01_DSR02"/>
    <x v="92"/>
    <s v="Zaposleni OZO, u slučaju njege oboljelog člana obitelji"/>
    <s v="DSR_006: §38-56, §39.5"/>
    <x v="11"/>
    <x v="1"/>
    <x v="0"/>
    <x v="0"/>
    <x v="0"/>
    <x v="6"/>
    <s v="HL"/>
    <s v="nd"/>
    <n v="73369375"/>
  </r>
  <r>
    <x v="0"/>
    <x v="0"/>
    <x v="2"/>
    <s v="HL01_DSR03"/>
    <x v="93"/>
    <s v="Zaposleni OZO, ako je bolovanje posljedica komplikacija u vezi s trudnoćom i porodom"/>
    <s v="DSR_006: §38-56, §39.6"/>
    <x v="11"/>
    <x v="1"/>
    <x v="0"/>
    <x v="0"/>
    <x v="0"/>
    <x v="6"/>
    <s v="HL"/>
    <n v="28577"/>
    <n v="349945919"/>
  </r>
  <r>
    <x v="0"/>
    <x v="1"/>
    <x v="2"/>
    <s v="HL01_DSR03"/>
    <x v="93"/>
    <s v="Zaposleni OZO, ako je bolovanje posljedica komplikacija u vezi s trudnoćom i porodom"/>
    <s v="DSR_006: §38-56, §39.6"/>
    <x v="11"/>
    <x v="1"/>
    <x v="0"/>
    <x v="0"/>
    <x v="0"/>
    <x v="6"/>
    <s v="HL"/>
    <n v="27485"/>
    <n v="349945919"/>
  </r>
  <r>
    <x v="0"/>
    <x v="2"/>
    <x v="2"/>
    <s v="HL01_DSR03"/>
    <x v="93"/>
    <s v="Zaposleni OZO, ako je bolovanje posljedica komplikacija u vezi s trudnoćom i porodom"/>
    <s v="DSR_006: §38-56, §39.6"/>
    <x v="11"/>
    <x v="1"/>
    <x v="0"/>
    <x v="0"/>
    <x v="0"/>
    <x v="6"/>
    <s v="HL"/>
    <n v="26147"/>
    <n v="319052054"/>
  </r>
  <r>
    <x v="0"/>
    <x v="3"/>
    <x v="2"/>
    <s v="HL01_DSR03"/>
    <x v="93"/>
    <s v="Zaposleni OZO, ako je bolovanje posljedica komplikacija u vezi s trudnoćom i porodom"/>
    <s v="DSR_006: §38-56, §39.6"/>
    <x v="11"/>
    <x v="1"/>
    <x v="0"/>
    <x v="0"/>
    <x v="0"/>
    <x v="6"/>
    <s v="HL"/>
    <n v="25598"/>
    <n v="318825217"/>
  </r>
  <r>
    <x v="0"/>
    <x v="4"/>
    <x v="2"/>
    <s v="HL01_DSR03"/>
    <x v="93"/>
    <s v="Zaposleni OZO, ako je bolovanje posljedica komplikacija u vezi s trudnoćom i porodom"/>
    <s v="DSR_006: §38-56, §39.6"/>
    <x v="11"/>
    <x v="1"/>
    <x v="0"/>
    <x v="0"/>
    <x v="0"/>
    <x v="6"/>
    <s v="HL"/>
    <n v="24955"/>
    <n v="314801638"/>
  </r>
  <r>
    <x v="0"/>
    <x v="0"/>
    <x v="2"/>
    <s v="HL01_DSR04"/>
    <x v="94"/>
    <s v="Zaposleni OZO – HBDR, ako je bolovanje posljedica rane, ozljede ili bolesti neposredno povezane sa sudjelovanjem u Domovinskom ratu"/>
    <s v="DSR_006: §38-56, §39.9"/>
    <x v="11"/>
    <x v="1"/>
    <x v="0"/>
    <x v="0"/>
    <x v="0"/>
    <x v="6"/>
    <s v="HL"/>
    <s v="nd"/>
    <n v="36798576"/>
  </r>
  <r>
    <x v="0"/>
    <x v="1"/>
    <x v="2"/>
    <s v="HL01_DSR04"/>
    <x v="94"/>
    <s v="Zaposleni OZO – HBDR, ako je bolovanje posljedica rane, ozljede ili bolesti neposredno povezane sa sudjelovanjem u Domovinskom ratu"/>
    <s v="DSR_006: §38-56, §39.9"/>
    <x v="11"/>
    <x v="1"/>
    <x v="0"/>
    <x v="0"/>
    <x v="0"/>
    <x v="6"/>
    <s v="HL"/>
    <s v="nd"/>
    <n v="24652078"/>
  </r>
  <r>
    <x v="0"/>
    <x v="2"/>
    <x v="2"/>
    <s v="HL01_DSR04"/>
    <x v="94"/>
    <s v="Zaposleni OZO – HBDR, ako je bolovanje posljedica rane, ozljede ili bolesti neposredno povezane sa sudjelovanjem u Domovinskom ratu"/>
    <s v="DSR_006: §38-56, §39.9"/>
    <x v="11"/>
    <x v="1"/>
    <x v="0"/>
    <x v="0"/>
    <x v="0"/>
    <x v="6"/>
    <s v="HL"/>
    <s v="nd"/>
    <n v="16873302"/>
  </r>
  <r>
    <x v="0"/>
    <x v="3"/>
    <x v="2"/>
    <s v="HL01_DSR04"/>
    <x v="94"/>
    <s v="Zaposleni OZO – HBDR, ako je bolovanje posljedica rane, ozljede ili bolesti neposredno povezane sa sudjelovanjem u Domovinskom ratu"/>
    <s v="DSR_006: §38-56, §39.9"/>
    <x v="11"/>
    <x v="1"/>
    <x v="0"/>
    <x v="0"/>
    <x v="0"/>
    <x v="6"/>
    <s v="HL"/>
    <s v="nd"/>
    <n v="11700963"/>
  </r>
  <r>
    <x v="0"/>
    <x v="4"/>
    <x v="2"/>
    <s v="HL01_DSR04"/>
    <x v="94"/>
    <s v="Zaposleni OZO – HBDR, ako je bolovanje posljedica rane, ozljede ili bolesti neposredno povezane sa sudjelovanjem u Domovinskom ratu"/>
    <s v="DSR_006: §38-56, §39.9"/>
    <x v="11"/>
    <x v="1"/>
    <x v="0"/>
    <x v="0"/>
    <x v="0"/>
    <x v="6"/>
    <s v="HL"/>
    <s v="nd"/>
    <n v="9563640"/>
  </r>
  <r>
    <x v="0"/>
    <x v="0"/>
    <x v="2"/>
    <s v="HL01_DSR05"/>
    <x v="95"/>
    <s v="Zaposleni OZO, ako je bolovanje posljedica ozljede na radu ili profesionalne bolesti"/>
    <s v="DSR_006: §38-56, §39.10"/>
    <x v="11"/>
    <x v="1"/>
    <x v="0"/>
    <x v="0"/>
    <x v="0"/>
    <x v="6"/>
    <s v="HL"/>
    <s v="nd"/>
    <s v="nd"/>
  </r>
  <r>
    <x v="0"/>
    <x v="1"/>
    <x v="2"/>
    <s v="HL01_DSR05"/>
    <x v="95"/>
    <s v="Zaposleni OZO, ako je bolovanje posljedica ozljede na radu ili profesionalne bolesti"/>
    <s v="DSR_006: §38-56, §39.10"/>
    <x v="11"/>
    <x v="1"/>
    <x v="0"/>
    <x v="0"/>
    <x v="0"/>
    <x v="6"/>
    <s v="HL"/>
    <s v="nd"/>
    <s v="nd"/>
  </r>
  <r>
    <x v="0"/>
    <x v="2"/>
    <x v="2"/>
    <s v="HL01_DSR05"/>
    <x v="95"/>
    <s v="Zaposleni OZO, ako je bolovanje posljedica ozljede na radu ili profesionalne bolesti"/>
    <s v="DSR_006: §38-56, §39.10"/>
    <x v="11"/>
    <x v="1"/>
    <x v="0"/>
    <x v="0"/>
    <x v="0"/>
    <x v="6"/>
    <s v="HL"/>
    <s v="nd"/>
    <s v="nd"/>
  </r>
  <r>
    <x v="0"/>
    <x v="3"/>
    <x v="2"/>
    <s v="HL01_DSR05"/>
    <x v="95"/>
    <s v="Zaposleni OZO, ako je bolovanje posljedica ozljede na radu ili profesionalne bolesti"/>
    <s v="DSR_006: §38-56, §39.10"/>
    <x v="11"/>
    <x v="1"/>
    <x v="0"/>
    <x v="0"/>
    <x v="0"/>
    <x v="6"/>
    <s v="HL"/>
    <s v="nd"/>
    <s v="nd"/>
  </r>
  <r>
    <x v="0"/>
    <x v="4"/>
    <x v="2"/>
    <s v="HL01_DSR05"/>
    <x v="95"/>
    <s v="Zaposleni OZO, ako je bolovanje posljedica ozljede na radu ili profesionalne bolesti"/>
    <s v="DSR_006: §38-56, §39.10"/>
    <x v="11"/>
    <x v="1"/>
    <x v="0"/>
    <x v="0"/>
    <x v="0"/>
    <x v="6"/>
    <s v="HL"/>
    <s v="nd"/>
    <s v="nd"/>
  </r>
  <r>
    <x v="0"/>
    <x v="0"/>
    <x v="2"/>
    <s v="HL02_DSR01"/>
    <x v="96"/>
    <s v="OZO, koji radi korištenja zdravstvene zaštite putuju u drugo mjesto"/>
    <s v="DSR_006: §62-65"/>
    <x v="11"/>
    <x v="1"/>
    <x v="5"/>
    <x v="0"/>
    <x v="0"/>
    <x v="5"/>
    <s v="HL"/>
    <s v="nd"/>
    <s v="nd"/>
  </r>
  <r>
    <x v="0"/>
    <x v="1"/>
    <x v="2"/>
    <s v="HL02_DSR01"/>
    <x v="96"/>
    <s v="OZO, koji radi korištenja zdravstvene zaštite putuju u drugo mjesto"/>
    <s v="DSR_006: §62-65"/>
    <x v="11"/>
    <x v="1"/>
    <x v="5"/>
    <x v="0"/>
    <x v="0"/>
    <x v="5"/>
    <s v="HL"/>
    <s v="nd"/>
    <s v="nd"/>
  </r>
  <r>
    <x v="0"/>
    <x v="2"/>
    <x v="2"/>
    <s v="HL02_DSR01"/>
    <x v="96"/>
    <s v="OZO, koji radi korištenja zdravstvene zaštite putuju u drugo mjesto"/>
    <s v="DSR_006: §62-65"/>
    <x v="11"/>
    <x v="1"/>
    <x v="5"/>
    <x v="0"/>
    <x v="0"/>
    <x v="5"/>
    <s v="HL"/>
    <s v="nd"/>
    <s v="nd"/>
  </r>
  <r>
    <x v="0"/>
    <x v="3"/>
    <x v="2"/>
    <s v="HL02_DSR01"/>
    <x v="96"/>
    <s v="OZO, koji radi korištenja zdravstvene zaštite putuju u drugo mjesto"/>
    <s v="DSR_006: §62-65"/>
    <x v="11"/>
    <x v="1"/>
    <x v="5"/>
    <x v="0"/>
    <x v="0"/>
    <x v="5"/>
    <s v="HL"/>
    <s v="nd"/>
    <n v="165903223"/>
  </r>
  <r>
    <x v="0"/>
    <x v="4"/>
    <x v="2"/>
    <s v="HL02_DSR01"/>
    <x v="96"/>
    <s v="OZO, koji radi korištenja zdravstvene zaštite putuju u drugo mjesto"/>
    <s v="DSR_006: §62-65"/>
    <x v="11"/>
    <x v="1"/>
    <x v="5"/>
    <x v="0"/>
    <x v="0"/>
    <x v="5"/>
    <s v="HL"/>
    <s v="nd"/>
    <n v="156765223"/>
  </r>
  <r>
    <x v="0"/>
    <x v="0"/>
    <x v="2"/>
    <s v="HL02_DSR02"/>
    <x v="97"/>
    <s v="OZO, koji radi korištenja zdravstvene zaštite u vezi s hemodijalizom putuju u drugo mjesto"/>
    <s v="DSR_006: §62-65, §62.4 "/>
    <x v="11"/>
    <x v="1"/>
    <x v="5"/>
    <x v="0"/>
    <x v="0"/>
    <x v="5"/>
    <s v="HL"/>
    <s v="nd"/>
    <s v="nd"/>
  </r>
  <r>
    <x v="0"/>
    <x v="1"/>
    <x v="2"/>
    <s v="HL02_DSR02"/>
    <x v="97"/>
    <s v="OZO, koji radi korištenja zdravstvene zaštite u vezi s hemodijalizom putuju u drugo mjesto"/>
    <s v="DSR_006: §62-65, §62.4 "/>
    <x v="11"/>
    <x v="1"/>
    <x v="5"/>
    <x v="0"/>
    <x v="0"/>
    <x v="5"/>
    <s v="HL"/>
    <s v="nd"/>
    <s v="nd"/>
  </r>
  <r>
    <x v="0"/>
    <x v="2"/>
    <x v="2"/>
    <s v="HL02_DSR02"/>
    <x v="97"/>
    <s v="OZO, koji radi korištenja zdravstvene zaštite u vezi s hemodijalizom putuju u drugo mjesto"/>
    <s v="DSR_006: §62-65, §62.4 "/>
    <x v="11"/>
    <x v="1"/>
    <x v="5"/>
    <x v="0"/>
    <x v="0"/>
    <x v="5"/>
    <s v="HL"/>
    <s v="nd"/>
    <s v="nd"/>
  </r>
  <r>
    <x v="0"/>
    <x v="3"/>
    <x v="2"/>
    <s v="HL02_DSR02"/>
    <x v="97"/>
    <s v="OZO, koji radi korištenja zdravstvene zaštite u vezi s hemodijalizom putuju u drugo mjesto"/>
    <s v="DSR_006: §62-65, §62.4 "/>
    <x v="11"/>
    <x v="1"/>
    <x v="5"/>
    <x v="0"/>
    <x v="0"/>
    <x v="5"/>
    <s v="HL"/>
    <s v="nd"/>
    <n v="15754885"/>
  </r>
  <r>
    <x v="0"/>
    <x v="4"/>
    <x v="2"/>
    <s v="HL02_DSR02"/>
    <x v="97"/>
    <s v="OZO, koji radi korištenja zdravstvene zaštite u vezi s hemodijalizom putuju u drugo mjesto"/>
    <s v="DSR_006: §62-65, §62.4 "/>
    <x v="11"/>
    <x v="1"/>
    <x v="5"/>
    <x v="0"/>
    <x v="0"/>
    <x v="5"/>
    <s v="HL"/>
    <s v="nd"/>
    <n v="11774608"/>
  </r>
  <r>
    <x v="0"/>
    <x v="0"/>
    <x v="2"/>
    <s v="HL02_DSR03"/>
    <x v="98"/>
    <s v="OZO, koji radi korištenja zdravstvene zaštite vezane uz ozljedu na radu ili profesionalnu bolest putuju u drugo mjesto"/>
    <s v="DSR_006: §62-65, §62.4 "/>
    <x v="11"/>
    <x v="1"/>
    <x v="5"/>
    <x v="0"/>
    <x v="0"/>
    <x v="5"/>
    <s v="HL"/>
    <s v="nd"/>
    <s v="nd"/>
  </r>
  <r>
    <x v="0"/>
    <x v="1"/>
    <x v="2"/>
    <s v="HL02_DSR03"/>
    <x v="98"/>
    <s v="OZO, koji radi korištenja zdravstvene zaštite vezane uz ozljedu na radu ili profesionalnu bolest putuju u drugo mjesto"/>
    <s v="DSR_006: §62-65, §62.4 "/>
    <x v="11"/>
    <x v="1"/>
    <x v="5"/>
    <x v="0"/>
    <x v="0"/>
    <x v="5"/>
    <s v="HL"/>
    <s v="nd"/>
    <s v="nd"/>
  </r>
  <r>
    <x v="0"/>
    <x v="2"/>
    <x v="2"/>
    <s v="HL02_DSR03"/>
    <x v="98"/>
    <s v="OZO, koji radi korištenja zdravstvene zaštite vezane uz ozljedu na radu ili profesionalnu bolest putuju u drugo mjesto"/>
    <s v="DSR_006: §62-65, §62.4 "/>
    <x v="11"/>
    <x v="1"/>
    <x v="5"/>
    <x v="0"/>
    <x v="0"/>
    <x v="5"/>
    <s v="HL"/>
    <s v="nd"/>
    <s v="nd"/>
  </r>
  <r>
    <x v="0"/>
    <x v="3"/>
    <x v="2"/>
    <s v="HL02_DSR03"/>
    <x v="98"/>
    <s v="OZO, koji radi korištenja zdravstvene zaštite vezane uz ozljedu na radu ili profesionalnu bolest putuju u drugo mjesto"/>
    <s v="DSR_006: §62-65, §62.4 "/>
    <x v="11"/>
    <x v="1"/>
    <x v="5"/>
    <x v="0"/>
    <x v="0"/>
    <x v="5"/>
    <s v="HL"/>
    <s v="nd"/>
    <s v="nd"/>
  </r>
  <r>
    <x v="0"/>
    <x v="4"/>
    <x v="2"/>
    <s v="HL02_DSR03"/>
    <x v="98"/>
    <s v="OZO, koji radi korištenja zdravstvene zaštite vezane uz ozljedu na radu ili profesionalnu bolest putuju u drugo mjesto"/>
    <s v="DSR_006: §62-65, §62.4 "/>
    <x v="11"/>
    <x v="1"/>
    <x v="5"/>
    <x v="0"/>
    <x v="0"/>
    <x v="5"/>
    <s v="HL"/>
    <s v="nd"/>
    <s v="nd"/>
  </r>
  <r>
    <x v="0"/>
    <x v="0"/>
    <x v="2"/>
    <s v="HL03_DSR01"/>
    <x v="99"/>
    <s v="OZO, roditelji uz dijete oboljelo od maligne bolesti, ako bolnica nema smještajnih kapaciteta"/>
    <s v="DSR_006: §36.1.4; DSR_203: §36.7"/>
    <x v="11"/>
    <x v="1"/>
    <x v="5"/>
    <x v="0"/>
    <x v="0"/>
    <x v="5"/>
    <s v="HL"/>
    <s v="nd"/>
    <s v="nd"/>
  </r>
  <r>
    <x v="0"/>
    <x v="1"/>
    <x v="2"/>
    <s v="HL03_DSR01"/>
    <x v="99"/>
    <s v="OZO, roditelji uz dijete oboljelo od maligne bolesti, ako bolnica nema smještajnih kapaciteta"/>
    <s v="DSR_006: §36.1.4; DSR_203: §36.7"/>
    <x v="11"/>
    <x v="1"/>
    <x v="5"/>
    <x v="0"/>
    <x v="0"/>
    <x v="5"/>
    <s v="HL"/>
    <s v="nd"/>
    <s v="nd"/>
  </r>
  <r>
    <x v="0"/>
    <x v="2"/>
    <x v="2"/>
    <s v="HL03_DSR01"/>
    <x v="99"/>
    <s v="OZO, roditelji uz dijete oboljelo od maligne bolesti, ako bolnica nema smještajnih kapaciteta"/>
    <s v="DSR_006: §36.1.4; DSR_203: §36.7"/>
    <x v="11"/>
    <x v="1"/>
    <x v="5"/>
    <x v="0"/>
    <x v="0"/>
    <x v="5"/>
    <s v="HL"/>
    <s v="nd"/>
    <s v="nd"/>
  </r>
  <r>
    <x v="0"/>
    <x v="3"/>
    <x v="2"/>
    <s v="HL03_DSR01"/>
    <x v="99"/>
    <s v="OZO, roditelji uz dijete oboljelo od maligne bolesti, ako bolnica nema smještajnih kapaciteta"/>
    <s v="DSR_006: §36.1.4; DSR_203: §36.7"/>
    <x v="11"/>
    <x v="1"/>
    <x v="5"/>
    <x v="0"/>
    <x v="0"/>
    <x v="5"/>
    <s v="HL"/>
    <s v="nd"/>
    <n v="1860465"/>
  </r>
  <r>
    <x v="0"/>
    <x v="4"/>
    <x v="2"/>
    <s v="HL03_DSR01"/>
    <x v="99"/>
    <s v="OZO, roditelji uz dijete oboljelo od maligne bolesti, ako bolnica nema smještajnih kapaciteta"/>
    <s v="DSR_006: §36.1.4; DSR_203: §36.7"/>
    <x v="11"/>
    <x v="1"/>
    <x v="5"/>
    <x v="0"/>
    <x v="0"/>
    <x v="5"/>
    <s v="HL"/>
    <s v="nd"/>
    <n v="1591063"/>
  </r>
  <r>
    <x v="0"/>
    <x v="0"/>
    <x v="2"/>
    <s v="HL04_DSR01"/>
    <x v="100"/>
    <s v="Osoba koja je podmirila troškove prijevoza posmrtnih ostataka osigurane osobe koja je bila upućena na liječenje izvan mjesta prebivališta"/>
    <s v="DSR_006: §62-65, §63"/>
    <x v="11"/>
    <x v="1"/>
    <x v="5"/>
    <x v="0"/>
    <x v="0"/>
    <x v="5"/>
    <s v="HL"/>
    <s v="nd"/>
    <s v="nd"/>
  </r>
  <r>
    <x v="0"/>
    <x v="1"/>
    <x v="2"/>
    <s v="HL04_DSR01"/>
    <x v="100"/>
    <s v="Osoba koja je podmirila troškove prijevoza posmrtnih ostataka osigurane osobe koja je bila upućena na liječenje izvan mjesta prebivališta"/>
    <s v="DSR_006: §62-65, §63"/>
    <x v="11"/>
    <x v="1"/>
    <x v="5"/>
    <x v="0"/>
    <x v="0"/>
    <x v="5"/>
    <s v="HL"/>
    <s v="nd"/>
    <s v="nd"/>
  </r>
  <r>
    <x v="0"/>
    <x v="2"/>
    <x v="2"/>
    <s v="HL04_DSR01"/>
    <x v="100"/>
    <s v="Osoba koja je podmirila troškove prijevoza posmrtnih ostataka osigurane osobe koja je bila upućena na liječenje izvan mjesta prebivališta"/>
    <s v="DSR_006: §62-65, §63"/>
    <x v="11"/>
    <x v="1"/>
    <x v="5"/>
    <x v="0"/>
    <x v="0"/>
    <x v="5"/>
    <s v="HL"/>
    <s v="nd"/>
    <s v="nd"/>
  </r>
  <r>
    <x v="0"/>
    <x v="3"/>
    <x v="2"/>
    <s v="HL04_DSR01"/>
    <x v="100"/>
    <s v="Osoba koja je podmirila troškove prijevoza posmrtnih ostataka osigurane osobe koja je bila upućena na liječenje izvan mjesta prebivališta"/>
    <s v="DSR_006: §62-65, §63"/>
    <x v="11"/>
    <x v="1"/>
    <x v="5"/>
    <x v="0"/>
    <x v="0"/>
    <x v="5"/>
    <s v="HL"/>
    <s v="nd"/>
    <n v="2063911"/>
  </r>
  <r>
    <x v="0"/>
    <x v="4"/>
    <x v="2"/>
    <s v="HL04_DSR01"/>
    <x v="100"/>
    <s v="Osoba koja je podmirila troškove prijevoza posmrtnih ostataka osigurane osobe koja je bila upućena na liječenje izvan mjesta prebivališta"/>
    <s v="DSR_006: §62-65, §63"/>
    <x v="11"/>
    <x v="1"/>
    <x v="5"/>
    <x v="0"/>
    <x v="0"/>
    <x v="5"/>
    <s v="HL"/>
    <s v="nd"/>
    <n v="1990456"/>
  </r>
  <r>
    <x v="0"/>
    <x v="0"/>
    <x v="2"/>
    <s v="HL04_DSR02"/>
    <x v="101"/>
    <s v="Osoba koja je podmirila troškove prijevoza posmrtnih ostataka osiguranika čija je smrt neposredna posljedica priznate ozljede na radu, odnosno profesionalne bolesti"/>
    <s v="DSR_006: §70"/>
    <x v="11"/>
    <x v="1"/>
    <x v="5"/>
    <x v="0"/>
    <x v="0"/>
    <x v="5"/>
    <s v="HL"/>
    <s v="nd"/>
    <s v="nd"/>
  </r>
  <r>
    <x v="0"/>
    <x v="1"/>
    <x v="2"/>
    <s v="HL04_DSR02"/>
    <x v="101"/>
    <s v="Osoba koja je podmirila troškove prijevoza posmrtnih ostataka osiguranika čija je smrt neposredna posljedica priznate ozljede na radu, odnosno profesionalne bolesti"/>
    <s v="DSR_006: §70"/>
    <x v="11"/>
    <x v="1"/>
    <x v="5"/>
    <x v="0"/>
    <x v="0"/>
    <x v="5"/>
    <s v="HL"/>
    <s v="nd"/>
    <s v="nd"/>
  </r>
  <r>
    <x v="0"/>
    <x v="2"/>
    <x v="2"/>
    <s v="HL04_DSR02"/>
    <x v="101"/>
    <s v="Osoba koja je podmirila troškove prijevoza posmrtnih ostataka osiguranika čija je smrt neposredna posljedica priznate ozljede na radu, odnosno profesionalne bolesti"/>
    <s v="DSR_006: §70"/>
    <x v="11"/>
    <x v="1"/>
    <x v="5"/>
    <x v="0"/>
    <x v="0"/>
    <x v="5"/>
    <s v="HL"/>
    <s v="nd"/>
    <s v="nd"/>
  </r>
  <r>
    <x v="0"/>
    <x v="3"/>
    <x v="2"/>
    <s v="HL04_DSR02"/>
    <x v="101"/>
    <s v="Osoba koja je podmirila troškove prijevoza posmrtnih ostataka osiguranika čija je smrt neposredna posljedica priznate ozljede na radu, odnosno profesionalne bolesti"/>
    <s v="DSR_006: §70"/>
    <x v="11"/>
    <x v="1"/>
    <x v="5"/>
    <x v="0"/>
    <x v="0"/>
    <x v="5"/>
    <s v="HL"/>
    <s v="nd"/>
    <s v="nd"/>
  </r>
  <r>
    <x v="0"/>
    <x v="4"/>
    <x v="2"/>
    <s v="HL04_DSR02"/>
    <x v="101"/>
    <s v="Osoba koja je podmirila troškove prijevoza posmrtnih ostataka osiguranika čija je smrt neposredna posljedica priznate ozljede na radu, odnosno profesionalne bolesti"/>
    <s v="DSR_006: §70"/>
    <x v="11"/>
    <x v="1"/>
    <x v="5"/>
    <x v="0"/>
    <x v="0"/>
    <x v="5"/>
    <s v="HL"/>
    <s v="nd"/>
    <s v="nd"/>
  </r>
  <r>
    <x v="0"/>
    <x v="0"/>
    <x v="2"/>
    <s v="HL91_DSR01"/>
    <x v="102"/>
    <s v="Razne skupine OZO-a: osobe s težim invaliditetom, darivatelji dijelova ljudskog tijela u svrhu liječenja, davatelji krvi, redoviti učenici i studenti stariji od 18 godina, osobe s niskim dohotkom"/>
    <s v="DSR_034, DSR_213"/>
    <x v="11"/>
    <x v="1"/>
    <x v="3"/>
    <x v="0"/>
    <x v="0"/>
    <x v="3"/>
    <s v="HL"/>
    <s v="nd"/>
    <s v="nd"/>
  </r>
  <r>
    <x v="0"/>
    <x v="1"/>
    <x v="2"/>
    <s v="HL91_DSR01"/>
    <x v="102"/>
    <s v="Razne skupine OZO-a: osobe s težim invaliditetom, darivatelji dijelova ljudskog tijela u svrhu liječenja, davatelji krvi, redoviti učenici i studenti stariji od 18 godina, osobe s niskim dohotkom"/>
    <s v="DSR_034, DSR_213"/>
    <x v="11"/>
    <x v="1"/>
    <x v="3"/>
    <x v="0"/>
    <x v="0"/>
    <x v="3"/>
    <s v="HL"/>
    <s v="nd"/>
    <s v="nd"/>
  </r>
  <r>
    <x v="0"/>
    <x v="2"/>
    <x v="2"/>
    <s v="HL91_DSR01"/>
    <x v="102"/>
    <s v="Razne skupine OZO-a: osobe s težim invaliditetom, darivatelji dijelova ljudskog tijela u svrhu liječenja, davatelji krvi, redoviti učenici i studenti stariji od 18 godina, osobe s niskim dohotkom"/>
    <s v="DSR_034, DSR_213"/>
    <x v="11"/>
    <x v="1"/>
    <x v="3"/>
    <x v="0"/>
    <x v="0"/>
    <x v="3"/>
    <s v="HL"/>
    <s v="nd"/>
    <s v="nd"/>
  </r>
  <r>
    <x v="0"/>
    <x v="3"/>
    <x v="2"/>
    <s v="HL91_DSR01"/>
    <x v="102"/>
    <s v="Razne skupine OZO-a: osobe s težim invaliditetom, darivatelji dijelova ljudskog tijela u svrhu liječenja, davatelji krvi, redoviti učenici i studenti stariji od 18 godina, osobe s niskim dohotkom"/>
    <s v="DSR_034, DSR_213"/>
    <x v="11"/>
    <x v="1"/>
    <x v="3"/>
    <x v="0"/>
    <x v="0"/>
    <x v="3"/>
    <s v="HL"/>
    <s v="nd"/>
    <s v="nd"/>
  </r>
  <r>
    <x v="0"/>
    <x v="4"/>
    <x v="2"/>
    <s v="HL91_DSR01"/>
    <x v="102"/>
    <s v="Razne skupine OZO-a: osobe s težim invaliditetom, darivatelji dijelova ljudskog tijela u svrhu liječenja, davatelji krvi, redoviti učenici i studenti stariji od 18 godina, osobe s niskim dohotkom"/>
    <s v="DSR_034, DSR_213"/>
    <x v="11"/>
    <x v="1"/>
    <x v="3"/>
    <x v="0"/>
    <x v="0"/>
    <x v="3"/>
    <s v="HL"/>
    <s v="nd"/>
    <s v="nd"/>
  </r>
  <r>
    <x v="2"/>
    <x v="4"/>
    <x v="3"/>
    <s v="HO01_GOS01"/>
    <x v="103"/>
    <s v="Kućanstvo koja nema dovoljno sredstava za podmirenje osnovnih životnih potreba"/>
    <s v="GOS_01: §7.-9."/>
    <x v="7"/>
    <x v="5"/>
    <x v="3"/>
    <x v="2"/>
    <x v="2"/>
    <x v="5"/>
    <s v="HO"/>
    <n v="836"/>
    <s v="nd"/>
  </r>
  <r>
    <x v="3"/>
    <x v="4"/>
    <x v="3"/>
    <s v="HO01_GRI01"/>
    <x v="104"/>
    <s v="Kućanstvo koje prima ZMN ili kućanstvo s niskim dohotkom"/>
    <s v="GRI_01: §17.-26., GRI_02"/>
    <x v="8"/>
    <x v="6"/>
    <x v="3"/>
    <x v="2"/>
    <x v="2"/>
    <x v="5"/>
    <s v="HO"/>
    <n v="1883"/>
    <n v="5795862"/>
  </r>
  <r>
    <x v="1"/>
    <x v="4"/>
    <x v="3"/>
    <s v="HO01_GST01"/>
    <x v="105"/>
    <s v="Kućanstvo koje prima ZMN"/>
    <s v="GST_01: §19."/>
    <x v="6"/>
    <x v="4"/>
    <x v="3"/>
    <x v="2"/>
    <x v="2"/>
    <x v="5"/>
    <s v="HO, SA"/>
    <n v="849"/>
    <n v="2924211"/>
  </r>
  <r>
    <x v="4"/>
    <x v="4"/>
    <x v="3"/>
    <s v="HO01_GZG01"/>
    <x v="106"/>
    <s v="Kućanstvo koja nema dovoljno sredstava za podmirenje osnovnih životnih potreba"/>
    <s v="GZG_01: §17-19"/>
    <x v="9"/>
    <x v="7"/>
    <x v="3"/>
    <x v="3"/>
    <x v="2"/>
    <x v="5"/>
    <s v="HO, SA"/>
    <n v="2765"/>
    <n v="14842368.960000001"/>
  </r>
  <r>
    <x v="4"/>
    <x v="4"/>
    <x v="3"/>
    <s v="HO02_GZG01"/>
    <x v="107"/>
    <s v="Kućanstvo koja nema dovoljno sredstava za podmirenje osnovnih životnih potreba"/>
    <s v="GZG_01: §20"/>
    <x v="9"/>
    <x v="7"/>
    <x v="3"/>
    <x v="3"/>
    <x v="2"/>
    <x v="1"/>
    <s v="HO, SA"/>
    <s v="nd"/>
    <s v="nd"/>
  </r>
  <r>
    <x v="5"/>
    <x v="4"/>
    <x v="3"/>
    <s v="HO02_ZOB01"/>
    <x v="108"/>
    <s v="Korisnik zajamčene minimalne naknade koji se grije na drva "/>
    <s v="DSR_017d: §43, DSR_216"/>
    <x v="12"/>
    <x v="9"/>
    <x v="3"/>
    <x v="2"/>
    <x v="2"/>
    <x v="1"/>
    <s v="HO, SA"/>
    <s v="nd"/>
    <s v="nd"/>
  </r>
  <r>
    <x v="6"/>
    <x v="4"/>
    <x v="3"/>
    <s v="HO02_ZPG01"/>
    <x v="109"/>
    <s v="Korisnik zajamčene minimalne naknade koji se grije na drva "/>
    <s v="ZPG_02"/>
    <x v="12"/>
    <x v="9"/>
    <x v="3"/>
    <x v="2"/>
    <x v="2"/>
    <x v="1"/>
    <s v="HO, SA"/>
    <s v="na"/>
    <n v="1460150"/>
  </r>
  <r>
    <x v="7"/>
    <x v="4"/>
    <x v="3"/>
    <s v="HO02_ZSD01"/>
    <x v="110"/>
    <s v="Korisnik zajamčene minimalne naknade koji se grije na drva "/>
    <s v="DSR_017d: §43, DSR_216"/>
    <x v="13"/>
    <x v="9"/>
    <x v="3"/>
    <x v="2"/>
    <x v="2"/>
    <x v="1"/>
    <s v="HO, SA"/>
    <s v="nd"/>
    <n v="3158750"/>
  </r>
  <r>
    <x v="0"/>
    <x v="0"/>
    <x v="3"/>
    <s v="HO03_DSR01"/>
    <x v="111"/>
    <s v="Osobe koje nemaju dovoljno sredstava za podmirenje osnovnih životnih potreba (primatelji SA01_DSR01 ili DI05_DSR01)"/>
    <s v="DSR_017d: §94.a, DSR_214, DSR_215"/>
    <x v="5"/>
    <x v="10"/>
    <x v="3"/>
    <x v="4"/>
    <x v="2"/>
    <x v="5"/>
    <s v="HO, SA"/>
    <m/>
    <m/>
  </r>
  <r>
    <x v="0"/>
    <x v="1"/>
    <x v="3"/>
    <s v="HO03_DSR01"/>
    <x v="111"/>
    <s v="Osobe koje nemaju dovoljno sredstava za podmirenje osnovnih životnih potreba (primatelji SA01_DSR01 ili DI05_DSR01)"/>
    <s v="DSR_017d: §94.a, DSR_214, DSR_215"/>
    <x v="5"/>
    <x v="10"/>
    <x v="3"/>
    <x v="4"/>
    <x v="2"/>
    <x v="5"/>
    <s v="HO, SA"/>
    <m/>
    <m/>
  </r>
  <r>
    <x v="0"/>
    <x v="2"/>
    <x v="3"/>
    <s v="HO03_DSR01"/>
    <x v="111"/>
    <s v="Osobe koje nemaju dovoljno sredstava za podmirenje osnovnih životnih potreba (primatelji SA01_DSR01 ili DI05_DSR01)"/>
    <s v="DSR_017d: §94.a, DSR_214, DSR_215"/>
    <x v="5"/>
    <x v="10"/>
    <x v="3"/>
    <x v="4"/>
    <x v="2"/>
    <x v="5"/>
    <s v="HO, SA"/>
    <s v="nnp"/>
    <s v="nnp"/>
  </r>
  <r>
    <x v="0"/>
    <x v="3"/>
    <x v="3"/>
    <s v="HO03_DSR01"/>
    <x v="111"/>
    <s v="Osobe koje nemaju dovoljno sredstava za podmirenje osnovnih životnih potreba (primatelji SA01_DSR01 ili DI05_DSR01)"/>
    <s v="DSR_017d: §94.a, DSR_214, DSR_215"/>
    <x v="5"/>
    <x v="10"/>
    <x v="3"/>
    <x v="4"/>
    <x v="2"/>
    <x v="5"/>
    <s v="HO, SA"/>
    <s v="nnp"/>
    <s v="nnp"/>
  </r>
  <r>
    <x v="0"/>
    <x v="4"/>
    <x v="3"/>
    <s v="HO03_DSR01"/>
    <x v="111"/>
    <s v="Osobe koje nemaju dovoljno sredstava za podmirenje osnovnih životnih potreba (primatelji SA01_DSR01 ili DI05_DSR01)"/>
    <s v="DSR_017d: §94.a, DSR_214, DSR_215"/>
    <x v="5"/>
    <x v="10"/>
    <x v="3"/>
    <x v="4"/>
    <x v="2"/>
    <x v="5"/>
    <s v="HO, SA"/>
    <n v="64566"/>
    <s v="nd"/>
  </r>
  <r>
    <x v="0"/>
    <x v="5"/>
    <x v="3"/>
    <s v="HO03_DSR01"/>
    <x v="111"/>
    <s v="Osobe koje nemaju dovoljno sredstava za podmirenje osnovnih životnih potreba (primatelji SA01_DSR01 ili DI05_DSR01)"/>
    <s v="DSR_017d: §94.a, DSR_214, DSR_215"/>
    <x v="5"/>
    <x v="10"/>
    <x v="3"/>
    <x v="4"/>
    <x v="2"/>
    <x v="5"/>
    <s v="HO, SA"/>
    <s v="nd"/>
    <s v="nd"/>
  </r>
  <r>
    <x v="1"/>
    <x v="4"/>
    <x v="3"/>
    <s v="HO04_GST01"/>
    <x v="112"/>
    <s v="Obitelj s maloljetnom djecom bez vlastitog doma, koja nije u mogućnosti sama osigurati smještaj, te je nužno spriječiti odvajanje djece od odraslih članova obitelji"/>
    <s v="GST_01: §22."/>
    <x v="6"/>
    <x v="4"/>
    <x v="3"/>
    <x v="2"/>
    <x v="2"/>
    <x v="5"/>
    <s v="HO, SA"/>
    <s v="nd"/>
    <s v="nd"/>
  </r>
  <r>
    <x v="0"/>
    <x v="0"/>
    <x v="4"/>
    <s v="OA01_DSR01"/>
    <x v="113"/>
    <s v="OMO koji zadovoljava uvjete vezane uz dob odlaska u mirovinu i godine mirovinskog staža "/>
    <s v="DSR_005"/>
    <x v="0"/>
    <x v="0"/>
    <x v="0"/>
    <x v="0"/>
    <x v="0"/>
    <x v="0"/>
    <s v="OA"/>
    <s v="nd"/>
    <s v="nd"/>
  </r>
  <r>
    <x v="0"/>
    <x v="1"/>
    <x v="4"/>
    <s v="OA01_DSR01"/>
    <x v="113"/>
    <s v="OMO koji zadovoljava uvjete vezane uz dob odlaska u mirovinu i godine mirovinskog staža "/>
    <s v="DSR_005"/>
    <x v="0"/>
    <x v="0"/>
    <x v="0"/>
    <x v="0"/>
    <x v="0"/>
    <x v="0"/>
    <s v="OA"/>
    <s v="nd"/>
    <s v="nd"/>
  </r>
  <r>
    <x v="0"/>
    <x v="2"/>
    <x v="4"/>
    <s v="OA01_DSR01"/>
    <x v="113"/>
    <s v="OMO koji zadovoljava uvjete vezane uz dob odlaska u mirovinu i godine mirovinskog staža "/>
    <s v="DSR_005"/>
    <x v="0"/>
    <x v="0"/>
    <x v="0"/>
    <x v="0"/>
    <x v="0"/>
    <x v="0"/>
    <s v="OA"/>
    <s v="nd"/>
    <s v="nd"/>
  </r>
  <r>
    <x v="0"/>
    <x v="3"/>
    <x v="4"/>
    <s v="OA01_DSR01"/>
    <x v="113"/>
    <s v="OMO koji zadovoljava uvjete vezane uz dob odlaska u mirovinu i godine mirovinskog staža "/>
    <s v="DSR_005"/>
    <x v="0"/>
    <x v="0"/>
    <x v="0"/>
    <x v="0"/>
    <x v="0"/>
    <x v="0"/>
    <s v="OA"/>
    <s v="nd"/>
    <s v="nd"/>
  </r>
  <r>
    <x v="0"/>
    <x v="4"/>
    <x v="4"/>
    <s v="OA01_DSR01"/>
    <x v="113"/>
    <s v="OMO koji zadovoljava uvjete vezane uz dob odlaska u mirovinu i godine mirovinskog staža "/>
    <s v="DSR_005"/>
    <x v="0"/>
    <x v="0"/>
    <x v="0"/>
    <x v="0"/>
    <x v="0"/>
    <x v="0"/>
    <s v="OA"/>
    <s v="nd"/>
    <s v="nd"/>
  </r>
  <r>
    <x v="0"/>
    <x v="5"/>
    <x v="4"/>
    <s v="OA01_DSR01"/>
    <x v="113"/>
    <s v="OMO koji zadovoljava uvjete vezane uz dob odlaska u mirovinu i godine mirovinskog staža "/>
    <s v="DSR_005"/>
    <x v="0"/>
    <x v="0"/>
    <x v="0"/>
    <x v="0"/>
    <x v="0"/>
    <x v="0"/>
    <s v="OA"/>
    <s v="nd"/>
    <s v="nd"/>
  </r>
  <r>
    <x v="0"/>
    <x v="0"/>
    <x v="4"/>
    <s v="OA01_DSR02"/>
    <x v="114"/>
    <s v="Korisnik starosne mirovine prema posebnim propisima - Pripadnik HV-a"/>
    <s v="DSR_014"/>
    <x v="1"/>
    <x v="0"/>
    <x v="0"/>
    <x v="0"/>
    <x v="0"/>
    <x v="0"/>
    <s v="OA"/>
    <n v="2171"/>
    <s v="nd"/>
  </r>
  <r>
    <x v="0"/>
    <x v="1"/>
    <x v="4"/>
    <s v="OA01_DSR02"/>
    <x v="114"/>
    <s v="Korisnik starosne mirovine prema posebnim propisima - Pripadnik HV-a"/>
    <s v="DSR_014"/>
    <x v="1"/>
    <x v="0"/>
    <x v="0"/>
    <x v="0"/>
    <x v="0"/>
    <x v="0"/>
    <s v="OA"/>
    <n v="2364"/>
    <s v="nd"/>
  </r>
  <r>
    <x v="0"/>
    <x v="2"/>
    <x v="4"/>
    <s v="OA01_DSR02"/>
    <x v="114"/>
    <s v="Korisnik starosne mirovine prema posebnim propisima - Pripadnik HV-a"/>
    <s v="DSR_014"/>
    <x v="1"/>
    <x v="0"/>
    <x v="0"/>
    <x v="0"/>
    <x v="0"/>
    <x v="0"/>
    <s v="OA"/>
    <n v="2423"/>
    <s v="nd"/>
  </r>
  <r>
    <x v="0"/>
    <x v="3"/>
    <x v="4"/>
    <s v="OA01_DSR02"/>
    <x v="114"/>
    <s v="Korisnik starosne mirovine prema posebnim propisima - Pripadnik HV-a"/>
    <s v="DSR_014"/>
    <x v="1"/>
    <x v="0"/>
    <x v="0"/>
    <x v="0"/>
    <x v="0"/>
    <x v="0"/>
    <s v="OA"/>
    <n v="2637"/>
    <s v="nd"/>
  </r>
  <r>
    <x v="0"/>
    <x v="4"/>
    <x v="4"/>
    <s v="OA01_DSR02"/>
    <x v="114"/>
    <s v="Korisnik starosne mirovine prema posebnim propisima - Pripadnik HV-a"/>
    <s v="DSR_014"/>
    <x v="1"/>
    <x v="0"/>
    <x v="0"/>
    <x v="0"/>
    <x v="0"/>
    <x v="0"/>
    <s v="OA"/>
    <n v="3641"/>
    <s v="nd"/>
  </r>
  <r>
    <x v="0"/>
    <x v="5"/>
    <x v="4"/>
    <s v="OA01_DSR02"/>
    <x v="114"/>
    <s v="Korisnik starosne mirovine prema posebnim propisima - Pripadnik HV-a"/>
    <s v="DSR_014"/>
    <x v="1"/>
    <x v="0"/>
    <x v="0"/>
    <x v="0"/>
    <x v="0"/>
    <x v="0"/>
    <s v="OA"/>
    <n v="4299"/>
    <s v="nd"/>
  </r>
  <r>
    <x v="0"/>
    <x v="0"/>
    <x v="4"/>
    <s v="OA01_DSR03"/>
    <x v="115"/>
    <s v="Korisnik starosne mirovine prema posebnim propisima - HBDR"/>
    <s v="DSR_013"/>
    <x v="2"/>
    <x v="0"/>
    <x v="0"/>
    <x v="0"/>
    <x v="0"/>
    <x v="0"/>
    <s v="OA"/>
    <n v="340"/>
    <s v="nd"/>
  </r>
  <r>
    <x v="0"/>
    <x v="1"/>
    <x v="4"/>
    <s v="OA01_DSR03"/>
    <x v="115"/>
    <s v="Korisnik starosne mirovine prema posebnim propisima - HBDR"/>
    <s v="DSR_013"/>
    <x v="2"/>
    <x v="0"/>
    <x v="0"/>
    <x v="0"/>
    <x v="0"/>
    <x v="0"/>
    <s v="OA"/>
    <n v="387"/>
    <s v="nd"/>
  </r>
  <r>
    <x v="0"/>
    <x v="2"/>
    <x v="4"/>
    <s v="OA01_DSR03"/>
    <x v="115"/>
    <s v="Korisnik starosne mirovine prema posebnim propisima - HBDR"/>
    <s v="DSR_013"/>
    <x v="2"/>
    <x v="0"/>
    <x v="0"/>
    <x v="0"/>
    <x v="0"/>
    <x v="0"/>
    <s v="OA"/>
    <n v="443"/>
    <s v="nd"/>
  </r>
  <r>
    <x v="0"/>
    <x v="3"/>
    <x v="4"/>
    <s v="OA01_DSR03"/>
    <x v="115"/>
    <s v="Korisnik starosne mirovine prema posebnim propisima - HBDR"/>
    <s v="DSR_013"/>
    <x v="2"/>
    <x v="0"/>
    <x v="0"/>
    <x v="0"/>
    <x v="0"/>
    <x v="0"/>
    <s v="OA"/>
    <n v="490"/>
    <s v="nd"/>
  </r>
  <r>
    <x v="0"/>
    <x v="4"/>
    <x v="4"/>
    <s v="OA01_DSR03"/>
    <x v="115"/>
    <s v="Korisnik starosne mirovine prema posebnim propisima - HBDR"/>
    <s v="DSR_013"/>
    <x v="2"/>
    <x v="0"/>
    <x v="0"/>
    <x v="0"/>
    <x v="0"/>
    <x v="0"/>
    <s v="OA"/>
    <n v="586"/>
    <s v="nd"/>
  </r>
  <r>
    <x v="0"/>
    <x v="5"/>
    <x v="4"/>
    <s v="OA01_DSR03"/>
    <x v="115"/>
    <s v="Korisnik starosne mirovine prema posebnim propisima - HBDR"/>
    <s v="DSR_013"/>
    <x v="2"/>
    <x v="0"/>
    <x v="0"/>
    <x v="0"/>
    <x v="0"/>
    <x v="0"/>
    <s v="OA"/>
    <n v="687"/>
    <s v="nd"/>
  </r>
  <r>
    <x v="0"/>
    <x v="0"/>
    <x v="4"/>
    <s v="OA01_DSR04"/>
    <x v="116"/>
    <s v="Različiti korisnici (vidjeti list &quot;Info&quot;, t. 4)"/>
    <s v="x"/>
    <x v="14"/>
    <x v="0"/>
    <x v="0"/>
    <x v="0"/>
    <x v="0"/>
    <x v="0"/>
    <s v="OA"/>
    <s v="nd"/>
    <s v="nd"/>
  </r>
  <r>
    <x v="0"/>
    <x v="1"/>
    <x v="4"/>
    <s v="OA01_DSR04"/>
    <x v="116"/>
    <s v="Različiti korisnici (vidjeti list &quot;Info&quot;, t. 4)"/>
    <s v="x"/>
    <x v="14"/>
    <x v="0"/>
    <x v="0"/>
    <x v="0"/>
    <x v="0"/>
    <x v="0"/>
    <s v="OA"/>
    <s v="nd"/>
    <s v="nd"/>
  </r>
  <r>
    <x v="0"/>
    <x v="2"/>
    <x v="4"/>
    <s v="OA01_DSR04"/>
    <x v="116"/>
    <s v="Različiti korisnici (vidjeti list &quot;Info&quot;, t. 4)"/>
    <s v="x"/>
    <x v="14"/>
    <x v="0"/>
    <x v="0"/>
    <x v="0"/>
    <x v="0"/>
    <x v="0"/>
    <s v="OA"/>
    <s v="nd"/>
    <s v="nd"/>
  </r>
  <r>
    <x v="0"/>
    <x v="3"/>
    <x v="4"/>
    <s v="OA01_DSR04"/>
    <x v="116"/>
    <s v="Različiti korisnici (vidjeti list &quot;Info&quot;, t. 4)"/>
    <s v="x"/>
    <x v="14"/>
    <x v="0"/>
    <x v="0"/>
    <x v="0"/>
    <x v="0"/>
    <x v="0"/>
    <s v="OA"/>
    <s v="nd"/>
    <s v="nd"/>
  </r>
  <r>
    <x v="0"/>
    <x v="4"/>
    <x v="4"/>
    <s v="OA01_DSR04"/>
    <x v="116"/>
    <s v="Različiti korisnici (vidjeti list &quot;Info&quot;, t. 4)"/>
    <s v="x"/>
    <x v="14"/>
    <x v="0"/>
    <x v="0"/>
    <x v="0"/>
    <x v="0"/>
    <x v="0"/>
    <s v="OA"/>
    <s v="nd"/>
    <s v="nd"/>
  </r>
  <r>
    <x v="0"/>
    <x v="5"/>
    <x v="4"/>
    <s v="OA01_DSR04"/>
    <x v="116"/>
    <s v="Različiti korisnici (vidjeti list &quot;Info&quot;, t. 4)"/>
    <s v="x"/>
    <x v="14"/>
    <x v="0"/>
    <x v="0"/>
    <x v="0"/>
    <x v="0"/>
    <x v="0"/>
    <s v="OA"/>
    <s v="nd"/>
    <s v="nd"/>
  </r>
  <r>
    <x v="0"/>
    <x v="0"/>
    <x v="4"/>
    <s v="OA02_DSR01"/>
    <x v="117"/>
    <s v="Korisnik starosne mirovine čija je mirovina niža od propisanog iznosa, a korisnik ni članovi kućanstva nemaju drugih prihoda dovoljnih za uzdržavanje; Korisnik (korisnica) starosne mirovine ostvarene na osnovi mirovinskog staža od 35 (30) ili više, a manje od 40 (35) godina, neovisno o prihodu."/>
    <s v="DSR_004: §92-93"/>
    <x v="0"/>
    <x v="0"/>
    <x v="0"/>
    <x v="0"/>
    <x v="1"/>
    <x v="1"/>
    <s v="OA"/>
    <n v="29380"/>
    <s v="nd"/>
  </r>
  <r>
    <x v="0"/>
    <x v="1"/>
    <x v="4"/>
    <s v="OA02_DSR01"/>
    <x v="117"/>
    <s v="Korisnik starosne mirovine čija je mirovina niža od propisanog iznosa, a korisnik ni članovi kućanstva nemaju drugih prihoda dovoljnih za uzdržavanje; Korisnik (korisnica) starosne mirovine ostvarene na osnovi mirovinskog staža od 35 (30) ili više, a manje od 40 (35) godina, neovisno o prihodu."/>
    <s v="DSR_004: §92-93"/>
    <x v="0"/>
    <x v="0"/>
    <x v="0"/>
    <x v="0"/>
    <x v="1"/>
    <x v="1"/>
    <s v="OA"/>
    <n v="27358"/>
    <s v="nd"/>
  </r>
  <r>
    <x v="0"/>
    <x v="2"/>
    <x v="4"/>
    <s v="OA02_DSR01"/>
    <x v="117"/>
    <s v="Korisnik starosne mirovine čija je mirovina niža od propisanog iznosa, a korisnik ni članovi kućanstva nemaju drugih prihoda dovoljnih za uzdržavanje; Korisnik (korisnica) starosne mirovine ostvarene na osnovi mirovinskog staža od 35 (30) ili više, a manje od 40 (35) godina, neovisno o prihodu."/>
    <s v="DSR_004: §92-93"/>
    <x v="0"/>
    <x v="0"/>
    <x v="0"/>
    <x v="0"/>
    <x v="1"/>
    <x v="1"/>
    <s v="OA"/>
    <n v="25351"/>
    <s v="nd"/>
  </r>
  <r>
    <x v="0"/>
    <x v="3"/>
    <x v="4"/>
    <s v="OA02_DSR01"/>
    <x v="117"/>
    <s v="Korisnik starosne mirovine čija je mirovina niža od propisanog iznosa, a korisnik ni članovi kućanstva nemaju drugih prihoda dovoljnih za uzdržavanje; Korisnik (korisnica) starosne mirovine ostvarene na osnovi mirovinskog staža od 35 (30) ili više, a manje od 40 (35) godina, neovisno o prihodu."/>
    <s v="DSR_004: §92-93"/>
    <x v="0"/>
    <x v="0"/>
    <x v="0"/>
    <x v="0"/>
    <x v="1"/>
    <x v="1"/>
    <s v="OA"/>
    <n v="23494"/>
    <s v="nd"/>
  </r>
  <r>
    <x v="0"/>
    <x v="4"/>
    <x v="4"/>
    <s v="OA02_DSR01"/>
    <x v="117"/>
    <s v="Korisnik starosne mirovine čija je mirovina niža od propisanog iznosa, a korisnik ni članovi kućanstva nemaju drugih prihoda dovoljnih za uzdržavanje; Korisnik (korisnica) starosne mirovine ostvarene na osnovi mirovinskog staža od 35 (30) ili više, a manje od 40 (35) godina, neovisno o prihodu."/>
    <s v="DSR_004: §92-93"/>
    <x v="0"/>
    <x v="0"/>
    <x v="0"/>
    <x v="0"/>
    <x v="1"/>
    <x v="1"/>
    <s v="OA"/>
    <n v="31168"/>
    <s v="nd"/>
  </r>
  <r>
    <x v="0"/>
    <x v="5"/>
    <x v="4"/>
    <s v="OA02_DSR01"/>
    <x v="117"/>
    <s v="Korisnik starosne mirovine čija je mirovina niža od propisanog iznosa, a korisnik ni članovi kućanstva nemaju drugih prihoda dovoljnih za uzdržavanje; Korisnik (korisnica) starosne mirovine ostvarene na osnovi mirovinskog staža od 35 (30) ili više, a manje od 40 (35) godina, neovisno o prihodu."/>
    <s v="DSR_004: §92-93"/>
    <x v="0"/>
    <x v="0"/>
    <x v="0"/>
    <x v="0"/>
    <x v="1"/>
    <x v="1"/>
    <s v="OA"/>
    <n v="28822"/>
    <s v="nd"/>
  </r>
  <r>
    <x v="3"/>
    <x v="4"/>
    <x v="4"/>
    <s v="OA02_GRI01"/>
    <x v="118"/>
    <s v="Umirovljenik"/>
    <s v="GRI_01: §43., GRI_02"/>
    <x v="8"/>
    <x v="6"/>
    <x v="0"/>
    <x v="1"/>
    <x v="1"/>
    <x v="1"/>
    <s v="OA"/>
    <n v="925"/>
    <n v="2434477"/>
  </r>
  <r>
    <x v="1"/>
    <x v="4"/>
    <x v="4"/>
    <s v="OA02_GST01"/>
    <x v="119"/>
    <s v="Umirovljenik"/>
    <s v="GST_01: §28"/>
    <x v="6"/>
    <x v="4"/>
    <x v="0"/>
    <x v="1"/>
    <x v="1"/>
    <x v="1"/>
    <s v="OA"/>
    <n v="7732"/>
    <n v="11886338"/>
  </r>
  <r>
    <x v="4"/>
    <x v="4"/>
    <x v="4"/>
    <s v="OA02_GZG01"/>
    <x v="120"/>
    <s v="Korisnik mirovine"/>
    <s v="GZG_01: §7-11"/>
    <x v="9"/>
    <x v="7"/>
    <x v="0"/>
    <x v="1"/>
    <x v="1"/>
    <x v="1"/>
    <s v="OA"/>
    <n v="12223"/>
    <n v="64820100"/>
  </r>
  <r>
    <x v="5"/>
    <x v="4"/>
    <x v="4"/>
    <s v="OA02_ZOB01"/>
    <x v="121"/>
    <s v="Umirovljenik"/>
    <s v="ZOB_02"/>
    <x v="10"/>
    <x v="8"/>
    <x v="0"/>
    <x v="1"/>
    <x v="1"/>
    <x v="1"/>
    <s v="OA"/>
    <s v="nd"/>
    <n v="923550"/>
  </r>
  <r>
    <x v="0"/>
    <x v="0"/>
    <x v="5"/>
    <s v="SA01_DSR01"/>
    <x v="122"/>
    <s v="Osobe koje nemaju dovoljno sredstava za podmirenje osnovnih životnih potreba"/>
    <s v="DSR_017d: §26-40"/>
    <x v="5"/>
    <x v="3"/>
    <x v="0"/>
    <x v="2"/>
    <x v="2"/>
    <x v="8"/>
    <s v="SA"/>
    <m/>
    <m/>
  </r>
  <r>
    <x v="0"/>
    <x v="1"/>
    <x v="5"/>
    <s v="SA01_DSR01"/>
    <x v="122"/>
    <s v="Osobe koje nemaju dovoljno sredstava za podmirenje osnovnih životnih potreba"/>
    <s v="DSR_017d: §26-40"/>
    <x v="5"/>
    <x v="3"/>
    <x v="0"/>
    <x v="2"/>
    <x v="2"/>
    <x v="8"/>
    <s v="SA"/>
    <m/>
    <m/>
  </r>
  <r>
    <x v="0"/>
    <x v="2"/>
    <x v="5"/>
    <s v="SA01_DSR01"/>
    <x v="122"/>
    <s v="Osobe koje nemaju dovoljno sredstava za podmirenje osnovnih životnih potreba"/>
    <s v="DSR_017d: §26-40"/>
    <x v="5"/>
    <x v="3"/>
    <x v="0"/>
    <x v="2"/>
    <x v="2"/>
    <x v="8"/>
    <s v="SA"/>
    <n v="49901"/>
    <n v="614713437.75999999"/>
  </r>
  <r>
    <x v="0"/>
    <x v="3"/>
    <x v="5"/>
    <s v="SA01_DSR01"/>
    <x v="122"/>
    <s v="Osobe koje nemaju dovoljno sredstava za podmirenje osnovnih životnih potreba"/>
    <s v="DSR_017d: §26-40"/>
    <x v="5"/>
    <x v="3"/>
    <x v="0"/>
    <x v="2"/>
    <x v="2"/>
    <x v="8"/>
    <s v="SA"/>
    <n v="49053"/>
    <n v="645211614.88"/>
  </r>
  <r>
    <x v="0"/>
    <x v="4"/>
    <x v="5"/>
    <s v="SA01_DSR01"/>
    <x v="122"/>
    <s v="Osobe koje nemaju dovoljno sredstava za podmirenje osnovnih životnih potreba"/>
    <s v="DSR_017d: §26-40"/>
    <x v="5"/>
    <x v="3"/>
    <x v="0"/>
    <x v="2"/>
    <x v="2"/>
    <x v="8"/>
    <s v="SA"/>
    <n v="50974"/>
    <n v="607655496"/>
  </r>
  <r>
    <x v="0"/>
    <x v="5"/>
    <x v="5"/>
    <s v="SA01_DSR01"/>
    <x v="122"/>
    <s v="Osobe koje nemaju dovoljno sredstava za podmirenje osnovnih životnih potreba"/>
    <s v="DSR_017d: §26-40"/>
    <x v="5"/>
    <x v="3"/>
    <x v="0"/>
    <x v="2"/>
    <x v="2"/>
    <x v="8"/>
    <s v="SA"/>
    <s v="nd"/>
    <s v="nd"/>
  </r>
  <r>
    <x v="0"/>
    <x v="0"/>
    <x v="5"/>
    <s v="SA02_DSR01"/>
    <x v="123"/>
    <s v="Osoba koja zbog trenutačnih materijalnih teškoća nije u mogućnosti podmiriti osnovne životne potrebe nastale zbog rođenja ili školovanja djeteta, bolesti ili smrti člana obitelji, elementarne nepogode i slično"/>
    <s v="DSR_017d: §46-50"/>
    <x v="5"/>
    <x v="3"/>
    <x v="0"/>
    <x v="2"/>
    <x v="2"/>
    <x v="4"/>
    <s v="SA"/>
    <m/>
    <m/>
  </r>
  <r>
    <x v="0"/>
    <x v="1"/>
    <x v="5"/>
    <s v="SA02_DSR01"/>
    <x v="123"/>
    <s v="Osoba koja zbog trenutačnih materijalnih teškoća nije u mogućnosti podmiriti osnovne životne potrebe nastale zbog rođenja ili školovanja djeteta, bolesti ili smrti člana obitelji, elementarne nepogode i slično"/>
    <s v="DSR_017d: §46-50"/>
    <x v="5"/>
    <x v="3"/>
    <x v="0"/>
    <x v="2"/>
    <x v="2"/>
    <x v="4"/>
    <s v="SA"/>
    <m/>
    <m/>
  </r>
  <r>
    <x v="0"/>
    <x v="2"/>
    <x v="5"/>
    <s v="SA02_DSR01"/>
    <x v="123"/>
    <s v="Osoba koja zbog trenutačnih materijalnih teškoća nije u mogućnosti podmiriti osnovne životne potrebe nastale zbog rođenja ili školovanja djeteta, bolesti ili smrti člana obitelji, elementarne nepogode i slično"/>
    <s v="DSR_017d: §46-50"/>
    <x v="5"/>
    <x v="3"/>
    <x v="0"/>
    <x v="2"/>
    <x v="2"/>
    <x v="4"/>
    <s v="SA"/>
    <n v="47674"/>
    <n v="75466188.310000002"/>
  </r>
  <r>
    <x v="0"/>
    <x v="3"/>
    <x v="5"/>
    <s v="SA02_DSR01"/>
    <x v="123"/>
    <s v="Osoba koja zbog trenutačnih materijalnih teškoća nije u mogućnosti podmiriti osnovne životne potrebe nastale zbog rođenja ili školovanja djeteta, bolesti ili smrti člana obitelji, elementarne nepogode i slično"/>
    <s v="DSR_017d: §46-50"/>
    <x v="5"/>
    <x v="3"/>
    <x v="0"/>
    <x v="2"/>
    <x v="2"/>
    <x v="4"/>
    <s v="SA"/>
    <n v="54247"/>
    <n v="66365020.310000002"/>
  </r>
  <r>
    <x v="0"/>
    <x v="4"/>
    <x v="5"/>
    <s v="SA02_DSR01"/>
    <x v="123"/>
    <s v="Osoba koja zbog trenutačnih materijalnih teškoća nije u mogućnosti podmiriti osnovne životne potrebe nastale zbog rođenja ili školovanja djeteta, bolesti ili smrti člana obitelji, elementarne nepogode i slično"/>
    <s v="DSR_017d: §46-50"/>
    <x v="5"/>
    <x v="3"/>
    <x v="0"/>
    <x v="2"/>
    <x v="2"/>
    <x v="4"/>
    <s v="SA"/>
    <n v="51528"/>
    <n v="78622198"/>
  </r>
  <r>
    <x v="0"/>
    <x v="5"/>
    <x v="5"/>
    <s v="SA02_DSR01"/>
    <x v="123"/>
    <s v="Osoba koja zbog trenutačnih materijalnih teškoća nije u mogućnosti podmiriti osnovne životne potrebe nastale zbog rođenja ili školovanja djeteta, bolesti ili smrti člana obitelji, elementarne nepogode i slično"/>
    <s v="DSR_017d: §46-50"/>
    <x v="5"/>
    <x v="3"/>
    <x v="0"/>
    <x v="2"/>
    <x v="2"/>
    <x v="4"/>
    <s v="SA"/>
    <s v="nd"/>
    <s v="nd"/>
  </r>
  <r>
    <x v="0"/>
    <x v="0"/>
    <x v="5"/>
    <s v="SA02_DSR02"/>
    <x v="124"/>
    <s v="HBDR i članovi njihovih obitelji koji nisu u mogućnosti podmiriti osnovne životne potrebe"/>
    <s v="DSR_013: §74; DSR_204"/>
    <x v="2"/>
    <x v="2"/>
    <x v="0"/>
    <x v="4"/>
    <x v="2"/>
    <x v="3"/>
    <s v="SA"/>
    <m/>
    <m/>
  </r>
  <r>
    <x v="0"/>
    <x v="1"/>
    <x v="5"/>
    <s v="SA02_DSR02"/>
    <x v="124"/>
    <s v="HBDR i članovi njihovih obitelji koji nisu u mogućnosti podmiriti osnovne životne potrebe"/>
    <s v="DSR_013: §74; DSR_204"/>
    <x v="2"/>
    <x v="2"/>
    <x v="0"/>
    <x v="4"/>
    <x v="2"/>
    <x v="3"/>
    <s v="SA"/>
    <m/>
    <m/>
  </r>
  <r>
    <x v="0"/>
    <x v="2"/>
    <x v="5"/>
    <s v="SA02_DSR02"/>
    <x v="124"/>
    <s v="HBDR i članovi njihovih obitelji koji nisu u mogućnosti podmiriti osnovne životne potrebe"/>
    <s v="DSR_013: §74; DSR_204"/>
    <x v="2"/>
    <x v="2"/>
    <x v="0"/>
    <x v="4"/>
    <x v="2"/>
    <x v="3"/>
    <s v="SA"/>
    <n v="2820"/>
    <n v="7081619.4000000004"/>
  </r>
  <r>
    <x v="0"/>
    <x v="3"/>
    <x v="5"/>
    <s v="SA02_DSR02"/>
    <x v="124"/>
    <s v="HBDR i članovi njihovih obitelji koji nisu u mogućnosti podmiriti osnovne životne potrebe"/>
    <s v="DSR_013: §74; DSR_204"/>
    <x v="2"/>
    <x v="2"/>
    <x v="0"/>
    <x v="4"/>
    <x v="2"/>
    <x v="3"/>
    <s v="SA"/>
    <n v="12532"/>
    <n v="28585788"/>
  </r>
  <r>
    <x v="0"/>
    <x v="4"/>
    <x v="5"/>
    <s v="SA02_DSR02"/>
    <x v="124"/>
    <s v="HBDR i članovi njihovih obitelji koji nisu u mogućnosti podmiriti osnovne životne potrebe"/>
    <s v="DSR_013: §74; DSR_204"/>
    <x v="2"/>
    <x v="2"/>
    <x v="0"/>
    <x v="4"/>
    <x v="2"/>
    <x v="3"/>
    <s v="SA"/>
    <n v="2664"/>
    <n v="2538974"/>
  </r>
  <r>
    <x v="0"/>
    <x v="5"/>
    <x v="5"/>
    <s v="SA02_DSR02"/>
    <x v="124"/>
    <s v="HBDR i članovi njihovih obitelji koji nisu u mogućnosti podmiriti osnovne životne potrebe"/>
    <s v="DSR_013: §74; DSR_204"/>
    <x v="2"/>
    <x v="2"/>
    <x v="0"/>
    <x v="4"/>
    <x v="2"/>
    <x v="3"/>
    <s v="SA"/>
    <s v="nd"/>
    <s v="nd"/>
  </r>
  <r>
    <x v="2"/>
    <x v="4"/>
    <x v="5"/>
    <s v="SA02_GOS01"/>
    <x v="125"/>
    <s v="Kućanstvo s nedostatnim dohotkom koje se je našlo u položaju trenutačne materijalne ugroženosti "/>
    <s v="GOS_01: §17."/>
    <x v="7"/>
    <x v="5"/>
    <x v="0"/>
    <x v="2"/>
    <x v="2"/>
    <x v="1"/>
    <s v="SA"/>
    <s v="nd"/>
    <s v="nd"/>
  </r>
  <r>
    <x v="1"/>
    <x v="4"/>
    <x v="5"/>
    <s v="SA02_GST01"/>
    <x v="126"/>
    <s v="Osoba koja se nađe u izuzetno teškoj zdravstvenoj i materijalnoj situaciji "/>
    <s v="GST_01: §24."/>
    <x v="6"/>
    <x v="4"/>
    <x v="0"/>
    <x v="2"/>
    <x v="2"/>
    <x v="1"/>
    <s v="SA"/>
    <s v="nd"/>
    <s v="nd"/>
  </r>
  <r>
    <x v="5"/>
    <x v="4"/>
    <x v="5"/>
    <s v="SA02_ZOB01"/>
    <x v="127"/>
    <s v="Osoba s nedostatnim dohotkom, u financijskim teškoćama vezano uz podmirivanje osnovnih životnih potreba te drugih trenutačnih potreba kao što su školovanje djeteta, nesretni slučaj u kućanstvu, velika šteta u kućanstvu nastala zbog elementarne nepogode, skupo liječenje teške bolesti, smrt člana kućanstva"/>
    <s v="ZOB_01"/>
    <x v="10"/>
    <x v="8"/>
    <x v="0"/>
    <x v="2"/>
    <x v="2"/>
    <x v="1"/>
    <s v="HO, SA"/>
    <s v="nd"/>
    <n v="1380750"/>
  </r>
  <r>
    <x v="7"/>
    <x v="4"/>
    <x v="6"/>
    <s v="SA02_ZSD01"/>
    <x v="128"/>
    <s v="Dijete smrtno stradalog, zatočenog ili nestalog HBDR-a"/>
    <s v="ZSD_02"/>
    <x v="13"/>
    <x v="11"/>
    <x v="0"/>
    <x v="1"/>
    <x v="0"/>
    <x v="1"/>
    <s v="SU"/>
    <s v="nd"/>
    <n v="72800"/>
  </r>
  <r>
    <x v="7"/>
    <x v="4"/>
    <x v="5"/>
    <s v="SA02_ZSD01"/>
    <x v="128"/>
    <s v="Dijete smrtno stradalog, zatočenog ili nestalog HBDR-a"/>
    <s v="ZSD_02"/>
    <x v="13"/>
    <x v="11"/>
    <x v="0"/>
    <x v="1"/>
    <x v="0"/>
    <x v="1"/>
    <s v="SU"/>
    <s v="nd"/>
    <n v="72800"/>
  </r>
  <r>
    <x v="2"/>
    <x v="4"/>
    <x v="5"/>
    <s v="SA04_GOS01"/>
    <x v="129"/>
    <s v="Umirovljenik; socijalno ugrožena obitelj"/>
    <s v="GOS_01: §21."/>
    <x v="7"/>
    <x v="5"/>
    <x v="0"/>
    <x v="2"/>
    <x v="2"/>
    <x v="1"/>
    <s v="SA"/>
    <s v="nd"/>
    <s v="nd"/>
  </r>
  <r>
    <x v="2"/>
    <x v="4"/>
    <x v="5"/>
    <s v="SA04_GOS01a"/>
    <x v="130"/>
    <s v="Umirovljenik; socijalno ugrožena obitelj"/>
    <s v="GOS_01: §21."/>
    <x v="7"/>
    <x v="5"/>
    <x v="0"/>
    <x v="2"/>
    <x v="2"/>
    <x v="1"/>
    <s v="SA"/>
    <n v="4542"/>
    <s v="nd"/>
  </r>
  <r>
    <x v="2"/>
    <x v="4"/>
    <x v="5"/>
    <s v="SA04_GOS01b"/>
    <x v="131"/>
    <s v="Umirovljenik; socijalno ugrožena obitelj"/>
    <s v="GOS_01: §21."/>
    <x v="7"/>
    <x v="5"/>
    <x v="0"/>
    <x v="2"/>
    <x v="2"/>
    <x v="1"/>
    <s v="SA"/>
    <n v="4803"/>
    <s v="nd"/>
  </r>
  <r>
    <x v="2"/>
    <x v="4"/>
    <x v="5"/>
    <s v="SA31_GOS01"/>
    <x v="132"/>
    <s v="Potpuno radno nesposobni samac; kućanstvo s četvero malodobne djece starije od godinu dana; uz uvjet nedostatnog dohotka"/>
    <s v="GOS_01: §10.-11."/>
    <x v="7"/>
    <x v="5"/>
    <x v="2"/>
    <x v="2"/>
    <x v="2"/>
    <x v="5"/>
    <s v="SA"/>
    <n v="139"/>
    <s v="nd"/>
  </r>
  <r>
    <x v="3"/>
    <x v="4"/>
    <x v="5"/>
    <s v="SA31_GRI01"/>
    <x v="133"/>
    <s v="Član kućanstva koje prima ZMN koji je potpuno nesposoban za rad "/>
    <s v="GRI_01: §27."/>
    <x v="8"/>
    <x v="6"/>
    <x v="2"/>
    <x v="3"/>
    <x v="2"/>
    <x v="5"/>
    <s v="SA"/>
    <n v="493"/>
    <n v="2190721"/>
  </r>
  <r>
    <x v="1"/>
    <x v="4"/>
    <x v="5"/>
    <s v="SA31_GST01"/>
    <x v="134"/>
    <s v="Član kućanstva koje prima ZMN; beskućnik"/>
    <s v="GST_01: §18."/>
    <x v="6"/>
    <x v="4"/>
    <x v="2"/>
    <x v="2"/>
    <x v="2"/>
    <x v="5"/>
    <s v="SA"/>
    <n v="535"/>
    <n v="3397676"/>
  </r>
  <r>
    <x v="4"/>
    <x v="4"/>
    <x v="5"/>
    <s v="SA31_GZG01"/>
    <x v="135"/>
    <s v="Osoba koja nema dovoljno sredstava za podmirenje osnovnih životnih potreba"/>
    <s v="GZG_01: §29-31"/>
    <x v="9"/>
    <x v="7"/>
    <x v="2"/>
    <x v="3"/>
    <x v="2"/>
    <x v="5"/>
    <s v="SA"/>
    <n v="2174"/>
    <n v="1299600"/>
  </r>
  <r>
    <x v="0"/>
    <x v="0"/>
    <x v="6"/>
    <s v="SU01_DSR01"/>
    <x v="136"/>
    <s v="Članovi obitelji umrlog OMO-a ili korisnika mirovine"/>
    <s v="DSR_005: §65-75"/>
    <x v="0"/>
    <x v="0"/>
    <x v="0"/>
    <x v="0"/>
    <x v="0"/>
    <x v="0"/>
    <s v="SU"/>
    <s v="nd"/>
    <s v="nd"/>
  </r>
  <r>
    <x v="0"/>
    <x v="1"/>
    <x v="6"/>
    <s v="SU01_DSR01"/>
    <x v="136"/>
    <s v="Članovi obitelji umrlog OMO-a ili korisnika mirovine"/>
    <s v="DSR_005: §65-75"/>
    <x v="0"/>
    <x v="0"/>
    <x v="0"/>
    <x v="0"/>
    <x v="0"/>
    <x v="0"/>
    <s v="SU"/>
    <s v="nd"/>
    <s v="nd"/>
  </r>
  <r>
    <x v="0"/>
    <x v="2"/>
    <x v="6"/>
    <s v="SU01_DSR01"/>
    <x v="136"/>
    <s v="Članovi obitelji umrlog OMO-a ili korisnika mirovine"/>
    <s v="DSR_005: §65-75"/>
    <x v="0"/>
    <x v="0"/>
    <x v="0"/>
    <x v="0"/>
    <x v="0"/>
    <x v="0"/>
    <s v="SU"/>
    <s v="nd"/>
    <s v="nd"/>
  </r>
  <r>
    <x v="0"/>
    <x v="3"/>
    <x v="6"/>
    <s v="SU01_DSR01"/>
    <x v="136"/>
    <s v="Članovi obitelji umrlog OMO-a ili korisnika mirovine"/>
    <s v="DSR_005: §65-75"/>
    <x v="0"/>
    <x v="0"/>
    <x v="0"/>
    <x v="0"/>
    <x v="0"/>
    <x v="0"/>
    <s v="SU"/>
    <s v="nd"/>
    <s v="nd"/>
  </r>
  <r>
    <x v="0"/>
    <x v="4"/>
    <x v="6"/>
    <s v="SU01_DSR01"/>
    <x v="136"/>
    <s v="Članovi obitelji umrlog OMO-a ili korisnika mirovine"/>
    <s v="DSR_005: §65-75"/>
    <x v="0"/>
    <x v="0"/>
    <x v="0"/>
    <x v="0"/>
    <x v="0"/>
    <x v="0"/>
    <s v="SU"/>
    <s v="nd"/>
    <s v="nd"/>
  </r>
  <r>
    <x v="0"/>
    <x v="5"/>
    <x v="6"/>
    <s v="SU01_DSR01"/>
    <x v="136"/>
    <s v="Članovi obitelji umrlog OMO-a ili korisnika mirovine"/>
    <s v="DSR_005: §65-75"/>
    <x v="0"/>
    <x v="0"/>
    <x v="0"/>
    <x v="0"/>
    <x v="0"/>
    <x v="0"/>
    <s v="SU"/>
    <s v="nd"/>
    <s v="nd"/>
  </r>
  <r>
    <x v="0"/>
    <x v="0"/>
    <x v="6"/>
    <s v="SU01_DSR02"/>
    <x v="137"/>
    <s v="Članovi obitelji umrlog korisnika mirovine prema posebnim propisima - Pripadnik HV-a"/>
    <s v="DSR_014"/>
    <x v="1"/>
    <x v="0"/>
    <x v="0"/>
    <x v="0"/>
    <x v="0"/>
    <x v="0"/>
    <s v="SU"/>
    <n v="590"/>
    <s v="nd"/>
  </r>
  <r>
    <x v="0"/>
    <x v="1"/>
    <x v="6"/>
    <s v="SU01_DSR02"/>
    <x v="137"/>
    <s v="Članovi obitelji umrlog korisnika mirovine prema posebnim propisima - Pripadnik HV-a"/>
    <s v="DSR_014"/>
    <x v="1"/>
    <x v="0"/>
    <x v="0"/>
    <x v="0"/>
    <x v="0"/>
    <x v="0"/>
    <s v="SU"/>
    <n v="658"/>
    <s v="nd"/>
  </r>
  <r>
    <x v="0"/>
    <x v="2"/>
    <x v="6"/>
    <s v="SU01_DSR02"/>
    <x v="137"/>
    <s v="Članovi obitelji umrlog korisnika mirovine prema posebnim propisima - Pripadnik HV-a"/>
    <s v="DSR_014"/>
    <x v="1"/>
    <x v="0"/>
    <x v="0"/>
    <x v="0"/>
    <x v="0"/>
    <x v="0"/>
    <s v="SU"/>
    <n v="727"/>
    <s v="nd"/>
  </r>
  <r>
    <x v="0"/>
    <x v="3"/>
    <x v="6"/>
    <s v="SU01_DSR02"/>
    <x v="137"/>
    <s v="Članovi obitelji umrlog korisnika mirovine prema posebnim propisima - Pripadnik HV-a"/>
    <s v="DSR_014"/>
    <x v="1"/>
    <x v="0"/>
    <x v="0"/>
    <x v="0"/>
    <x v="0"/>
    <x v="0"/>
    <s v="SU"/>
    <n v="764"/>
    <s v="nd"/>
  </r>
  <r>
    <x v="0"/>
    <x v="4"/>
    <x v="6"/>
    <s v="SU01_DSR02"/>
    <x v="137"/>
    <s v="Članovi obitelji umrlog korisnika mirovine prema posebnim propisima - Pripadnik HV-a"/>
    <s v="DSR_014"/>
    <x v="1"/>
    <x v="0"/>
    <x v="0"/>
    <x v="0"/>
    <x v="0"/>
    <x v="0"/>
    <s v="SU"/>
    <n v="718"/>
    <s v="nd"/>
  </r>
  <r>
    <x v="0"/>
    <x v="5"/>
    <x v="6"/>
    <s v="SU01_DSR02"/>
    <x v="137"/>
    <s v="Članovi obitelji umrlog korisnika mirovine prema posebnim propisima - Pripadnik HV-a"/>
    <s v="DSR_014"/>
    <x v="1"/>
    <x v="0"/>
    <x v="0"/>
    <x v="0"/>
    <x v="0"/>
    <x v="0"/>
    <s v="SU"/>
    <n v="806"/>
    <s v="nd"/>
  </r>
  <r>
    <x v="0"/>
    <x v="0"/>
    <x v="6"/>
    <s v="SU01_DSR03"/>
    <x v="138"/>
    <s v="Članovi obitelji umrlog korisnika mirovine prema posebnim propisima - HBDR"/>
    <s v="DSR_013"/>
    <x v="2"/>
    <x v="0"/>
    <x v="0"/>
    <x v="0"/>
    <x v="0"/>
    <x v="0"/>
    <s v="SU"/>
    <n v="12148"/>
    <s v="nd"/>
  </r>
  <r>
    <x v="0"/>
    <x v="1"/>
    <x v="6"/>
    <s v="SU01_DSR03"/>
    <x v="138"/>
    <s v="Članovi obitelji umrlog korisnika mirovine prema posebnim propisima - HBDR"/>
    <s v="DSR_013"/>
    <x v="2"/>
    <x v="0"/>
    <x v="0"/>
    <x v="0"/>
    <x v="0"/>
    <x v="0"/>
    <s v="SU"/>
    <n v="11848"/>
    <s v="nd"/>
  </r>
  <r>
    <x v="0"/>
    <x v="2"/>
    <x v="6"/>
    <s v="SU01_DSR03"/>
    <x v="138"/>
    <s v="Članovi obitelji umrlog korisnika mirovine prema posebnim propisima - HBDR"/>
    <s v="DSR_013"/>
    <x v="2"/>
    <x v="0"/>
    <x v="0"/>
    <x v="0"/>
    <x v="0"/>
    <x v="0"/>
    <s v="SU"/>
    <n v="13946"/>
    <s v="nd"/>
  </r>
  <r>
    <x v="0"/>
    <x v="3"/>
    <x v="6"/>
    <s v="SU01_DSR03"/>
    <x v="138"/>
    <s v="Članovi obitelji umrlog korisnika mirovine prema posebnim propisima - HBDR"/>
    <s v="DSR_013"/>
    <x v="2"/>
    <x v="0"/>
    <x v="0"/>
    <x v="0"/>
    <x v="0"/>
    <x v="0"/>
    <s v="SU"/>
    <n v="13787"/>
    <s v="nd"/>
  </r>
  <r>
    <x v="0"/>
    <x v="4"/>
    <x v="6"/>
    <s v="SU01_DSR03"/>
    <x v="138"/>
    <s v="Članovi obitelji umrlog korisnika mirovine prema posebnim propisima - HBDR"/>
    <s v="DSR_013"/>
    <x v="2"/>
    <x v="0"/>
    <x v="0"/>
    <x v="0"/>
    <x v="0"/>
    <x v="0"/>
    <s v="SU"/>
    <n v="13931"/>
    <s v="nd"/>
  </r>
  <r>
    <x v="0"/>
    <x v="5"/>
    <x v="6"/>
    <s v="SU01_DSR03"/>
    <x v="138"/>
    <s v="Članovi obitelji umrlog korisnika mirovine prema posebnim propisima - HBDR"/>
    <s v="DSR_013"/>
    <x v="2"/>
    <x v="0"/>
    <x v="0"/>
    <x v="0"/>
    <x v="0"/>
    <x v="0"/>
    <s v="SU"/>
    <n v="14143"/>
    <s v="nd"/>
  </r>
  <r>
    <x v="0"/>
    <x v="0"/>
    <x v="6"/>
    <s v="SU01_DSR04"/>
    <x v="139"/>
    <s v="Članovi obitelji umrlog korisnika mirovine prema posebnim propisima - Pripadnik HVO-a"/>
    <s v="DSR_011"/>
    <x v="2"/>
    <x v="0"/>
    <x v="0"/>
    <x v="0"/>
    <x v="0"/>
    <x v="0"/>
    <s v="SU"/>
    <n v="440"/>
    <s v="nd"/>
  </r>
  <r>
    <x v="0"/>
    <x v="1"/>
    <x v="6"/>
    <s v="SU01_DSR04"/>
    <x v="139"/>
    <s v="Članovi obitelji umrlog korisnika mirovine prema posebnim propisima - Pripadnik HVO-a"/>
    <s v="DSR_011"/>
    <x v="2"/>
    <x v="0"/>
    <x v="0"/>
    <x v="0"/>
    <x v="0"/>
    <x v="0"/>
    <s v="SU"/>
    <n v="440"/>
    <s v="nd"/>
  </r>
  <r>
    <x v="0"/>
    <x v="2"/>
    <x v="6"/>
    <s v="SU01_DSR04"/>
    <x v="139"/>
    <s v="Članovi obitelji umrlog korisnika mirovine prema posebnim propisima - Pripadnik HVO-a"/>
    <s v="DSR_011"/>
    <x v="2"/>
    <x v="0"/>
    <x v="0"/>
    <x v="0"/>
    <x v="0"/>
    <x v="0"/>
    <s v="SU"/>
    <n v="589"/>
    <s v="nd"/>
  </r>
  <r>
    <x v="0"/>
    <x v="3"/>
    <x v="6"/>
    <s v="SU01_DSR04"/>
    <x v="139"/>
    <s v="Članovi obitelji umrlog korisnika mirovine prema posebnim propisima - Pripadnik HVO-a"/>
    <s v="DSR_011"/>
    <x v="2"/>
    <x v="0"/>
    <x v="0"/>
    <x v="0"/>
    <x v="0"/>
    <x v="0"/>
    <s v="SU"/>
    <n v="591"/>
    <s v="nd"/>
  </r>
  <r>
    <x v="0"/>
    <x v="4"/>
    <x v="6"/>
    <s v="SU01_DSR04"/>
    <x v="139"/>
    <s v="Članovi obitelji umrlog korisnika mirovine prema posebnim propisima - Pripadnik HVO-a"/>
    <s v="DSR_011"/>
    <x v="2"/>
    <x v="0"/>
    <x v="0"/>
    <x v="0"/>
    <x v="0"/>
    <x v="0"/>
    <s v="SU"/>
    <n v="610"/>
    <s v="nd"/>
  </r>
  <r>
    <x v="0"/>
    <x v="5"/>
    <x v="6"/>
    <s v="SU01_DSR04"/>
    <x v="139"/>
    <s v="Članovi obitelji umrlog korisnika mirovine prema posebnim propisima - Pripadnik HVO-a"/>
    <s v="DSR_011"/>
    <x v="2"/>
    <x v="0"/>
    <x v="0"/>
    <x v="0"/>
    <x v="0"/>
    <x v="0"/>
    <s v="SU"/>
    <n v="627"/>
    <s v="nd"/>
  </r>
  <r>
    <x v="0"/>
    <x v="0"/>
    <x v="6"/>
    <s v="SU01_DSR05"/>
    <x v="140"/>
    <s v="Različiti korisnici (vidjeti list &quot;Info&quot;, t. 4)"/>
    <s v="x"/>
    <x v="14"/>
    <x v="0"/>
    <x v="0"/>
    <x v="0"/>
    <x v="0"/>
    <x v="0"/>
    <s v="SU"/>
    <s v="nd"/>
    <s v="nd"/>
  </r>
  <r>
    <x v="0"/>
    <x v="1"/>
    <x v="6"/>
    <s v="SU01_DSR05"/>
    <x v="140"/>
    <s v="Različiti korisnici (vidjeti list &quot;Info&quot;, t. 4)"/>
    <s v="x"/>
    <x v="14"/>
    <x v="0"/>
    <x v="0"/>
    <x v="0"/>
    <x v="0"/>
    <x v="0"/>
    <s v="SU"/>
    <s v="nd"/>
    <s v="nd"/>
  </r>
  <r>
    <x v="0"/>
    <x v="2"/>
    <x v="6"/>
    <s v="SU01_DSR05"/>
    <x v="140"/>
    <s v="Različiti korisnici (vidjeti list &quot;Info&quot;, t. 4)"/>
    <s v="x"/>
    <x v="14"/>
    <x v="0"/>
    <x v="0"/>
    <x v="0"/>
    <x v="0"/>
    <x v="0"/>
    <s v="SU"/>
    <s v="nd"/>
    <s v="nd"/>
  </r>
  <r>
    <x v="0"/>
    <x v="3"/>
    <x v="6"/>
    <s v="SU01_DSR05"/>
    <x v="140"/>
    <s v="Različiti korisnici (vidjeti list &quot;Info&quot;, t. 4)"/>
    <s v="x"/>
    <x v="14"/>
    <x v="0"/>
    <x v="0"/>
    <x v="0"/>
    <x v="0"/>
    <x v="0"/>
    <s v="SU"/>
    <s v="nd"/>
    <s v="nd"/>
  </r>
  <r>
    <x v="0"/>
    <x v="4"/>
    <x v="6"/>
    <s v="SU01_DSR05"/>
    <x v="140"/>
    <s v="Različiti korisnici (vidjeti list &quot;Info&quot;, t. 4)"/>
    <s v="x"/>
    <x v="14"/>
    <x v="0"/>
    <x v="0"/>
    <x v="0"/>
    <x v="0"/>
    <x v="0"/>
    <s v="SU"/>
    <s v="nd"/>
    <s v="nd"/>
  </r>
  <r>
    <x v="0"/>
    <x v="5"/>
    <x v="6"/>
    <s v="SU01_DSR05"/>
    <x v="140"/>
    <s v="Različiti korisnici (vidjeti list &quot;Info&quot;, t. 4)"/>
    <s v="x"/>
    <x v="14"/>
    <x v="0"/>
    <x v="0"/>
    <x v="0"/>
    <x v="0"/>
    <x v="0"/>
    <s v="SU"/>
    <s v="nd"/>
    <s v="nd"/>
  </r>
  <r>
    <x v="0"/>
    <x v="0"/>
    <x v="6"/>
    <s v="SU02_DSR01"/>
    <x v="141"/>
    <s v="Korisnik obiteljske mirovine čija je mirovina niža od propisanog iznosa, a korisnik ni članovi kućanstva nemaju drugih prihoda dovoljnih za uzdržavanje"/>
    <s v="DSR_004: §92"/>
    <x v="0"/>
    <x v="0"/>
    <x v="0"/>
    <x v="0"/>
    <x v="1"/>
    <x v="1"/>
    <s v="SU"/>
    <n v="26378"/>
    <s v="nd"/>
  </r>
  <r>
    <x v="0"/>
    <x v="1"/>
    <x v="6"/>
    <s v="SU02_DSR01"/>
    <x v="141"/>
    <s v="Korisnik obiteljske mirovine čija je mirovina niža od propisanog iznosa, a korisnik ni članovi kućanstva nemaju drugih prihoda dovoljnih za uzdržavanje"/>
    <s v="DSR_004: §92"/>
    <x v="0"/>
    <x v="0"/>
    <x v="0"/>
    <x v="0"/>
    <x v="1"/>
    <x v="1"/>
    <s v="SU"/>
    <n v="24421"/>
    <s v="nd"/>
  </r>
  <r>
    <x v="0"/>
    <x v="2"/>
    <x v="6"/>
    <s v="SU02_DSR01"/>
    <x v="141"/>
    <s v="Korisnik obiteljske mirovine čija je mirovina niža od propisanog iznosa, a korisnik ni članovi kućanstva nemaju drugih prihoda dovoljnih za uzdržavanje"/>
    <s v="DSR_004: §92"/>
    <x v="0"/>
    <x v="0"/>
    <x v="0"/>
    <x v="0"/>
    <x v="1"/>
    <x v="1"/>
    <s v="SU"/>
    <n v="22665"/>
    <s v="nd"/>
  </r>
  <r>
    <x v="0"/>
    <x v="3"/>
    <x v="6"/>
    <s v="SU02_DSR01"/>
    <x v="141"/>
    <s v="Korisnik obiteljske mirovine čija je mirovina niža od propisanog iznosa, a korisnik ni članovi kućanstva nemaju drugih prihoda dovoljnih za uzdržavanje"/>
    <s v="DSR_004: §92"/>
    <x v="0"/>
    <x v="0"/>
    <x v="0"/>
    <x v="0"/>
    <x v="1"/>
    <x v="1"/>
    <s v="SU"/>
    <n v="20976"/>
    <s v="nd"/>
  </r>
  <r>
    <x v="0"/>
    <x v="4"/>
    <x v="6"/>
    <s v="SU02_DSR01"/>
    <x v="141"/>
    <s v="Korisnik obiteljske mirovine čija je mirovina niža od propisanog iznosa, a korisnik ni članovi kućanstva nemaju drugih prihoda dovoljnih za uzdržavanje"/>
    <s v="DSR_004: §92"/>
    <x v="0"/>
    <x v="0"/>
    <x v="0"/>
    <x v="0"/>
    <x v="1"/>
    <x v="1"/>
    <s v="SU"/>
    <n v="19244"/>
    <s v="nd"/>
  </r>
  <r>
    <x v="0"/>
    <x v="5"/>
    <x v="6"/>
    <s v="SU02_DSR01"/>
    <x v="141"/>
    <s v="Korisnik obiteljske mirovine čija je mirovina niža od propisanog iznosa, a korisnik ni članovi kućanstva nemaju drugih prihoda dovoljnih za uzdržavanje"/>
    <s v="DSR_004: §92"/>
    <x v="0"/>
    <x v="0"/>
    <x v="0"/>
    <x v="0"/>
    <x v="1"/>
    <x v="1"/>
    <s v="SU"/>
    <n v="17711"/>
    <s v="nd"/>
  </r>
  <r>
    <x v="0"/>
    <x v="0"/>
    <x v="6"/>
    <s v="SU03_DSR01"/>
    <x v="142"/>
    <s v="Članovi obitelji umrlog HBDR-a"/>
    <s v="DSR_013: §78.2., §78.4."/>
    <x v="2"/>
    <x v="2"/>
    <x v="0"/>
    <x v="1"/>
    <x v="0"/>
    <x v="3"/>
    <s v="SU"/>
    <n v="10221"/>
    <n v="243706478.28999999"/>
  </r>
  <r>
    <x v="0"/>
    <x v="1"/>
    <x v="6"/>
    <s v="SU03_DSR01"/>
    <x v="142"/>
    <s v="Članovi obitelji umrlog HBDR-a"/>
    <s v="DSR_013: §78.2., §78.4."/>
    <x v="2"/>
    <x v="2"/>
    <x v="0"/>
    <x v="1"/>
    <x v="0"/>
    <x v="3"/>
    <s v="SU"/>
    <n v="7688"/>
    <n v="237125972.13999999"/>
  </r>
  <r>
    <x v="0"/>
    <x v="2"/>
    <x v="6"/>
    <s v="SU03_DSR01"/>
    <x v="142"/>
    <s v="Članovi obitelji umrlog HBDR-a"/>
    <s v="DSR_013: §78.2., §78.4."/>
    <x v="2"/>
    <x v="2"/>
    <x v="0"/>
    <x v="1"/>
    <x v="0"/>
    <x v="3"/>
    <s v="SU"/>
    <n v="7644"/>
    <n v="236440087.18000001"/>
  </r>
  <r>
    <x v="0"/>
    <x v="3"/>
    <x v="6"/>
    <s v="SU03_DSR01"/>
    <x v="142"/>
    <s v="Članovi obitelji umrlog HBDR-a"/>
    <s v="DSR_013: §78.2., §78.4."/>
    <x v="2"/>
    <x v="2"/>
    <x v="0"/>
    <x v="1"/>
    <x v="0"/>
    <x v="3"/>
    <s v="SU"/>
    <s v="nd"/>
    <s v="nd"/>
  </r>
  <r>
    <x v="0"/>
    <x v="4"/>
    <x v="6"/>
    <s v="SU03_DSR01"/>
    <x v="142"/>
    <s v="Članovi obitelji umrlog HBDR-a"/>
    <s v="DSR_013: §78.2., §78.4."/>
    <x v="2"/>
    <x v="2"/>
    <x v="0"/>
    <x v="1"/>
    <x v="0"/>
    <x v="3"/>
    <s v="SU"/>
    <s v="nd"/>
    <s v="nd"/>
  </r>
  <r>
    <x v="0"/>
    <x v="5"/>
    <x v="6"/>
    <s v="SU03_DSR01"/>
    <x v="142"/>
    <s v="Članovi obitelji umrlog HBDR-a"/>
    <s v="DSR_013: §78.2., §78.4."/>
    <x v="2"/>
    <x v="2"/>
    <x v="0"/>
    <x v="1"/>
    <x v="0"/>
    <x v="3"/>
    <s v="SU"/>
    <s v="nd"/>
    <s v="nd"/>
  </r>
  <r>
    <x v="0"/>
    <x v="0"/>
    <x v="6"/>
    <s v="SU03_DSR02"/>
    <x v="143"/>
    <s v="Članovi obitelji umrlog HRVI-a"/>
    <s v="DSR_013: §78.3."/>
    <x v="2"/>
    <x v="2"/>
    <x v="0"/>
    <x v="1"/>
    <x v="0"/>
    <x v="3"/>
    <s v="SU"/>
    <n v="75"/>
    <n v="718771"/>
  </r>
  <r>
    <x v="0"/>
    <x v="1"/>
    <x v="6"/>
    <s v="SU03_DSR02"/>
    <x v="143"/>
    <s v="Članovi obitelji umrlog HRVI-a"/>
    <s v="DSR_013: §78.3."/>
    <x v="2"/>
    <x v="2"/>
    <x v="0"/>
    <x v="1"/>
    <x v="0"/>
    <x v="3"/>
    <s v="SU"/>
    <n v="50"/>
    <n v="877207.24"/>
  </r>
  <r>
    <x v="0"/>
    <x v="2"/>
    <x v="6"/>
    <s v="SU03_DSR02"/>
    <x v="143"/>
    <s v="Članovi obitelji umrlog HRVI-a"/>
    <s v="DSR_013: §78.3."/>
    <x v="2"/>
    <x v="2"/>
    <x v="0"/>
    <x v="1"/>
    <x v="0"/>
    <x v="3"/>
    <s v="SU"/>
    <n v="63"/>
    <n v="925575.13"/>
  </r>
  <r>
    <x v="0"/>
    <x v="3"/>
    <x v="6"/>
    <s v="SU03_DSR02"/>
    <x v="143"/>
    <s v="Članovi obitelji umrlog HRVI-a"/>
    <s v="DSR_013: §78.3."/>
    <x v="2"/>
    <x v="2"/>
    <x v="0"/>
    <x v="1"/>
    <x v="0"/>
    <x v="3"/>
    <s v="SU"/>
    <s v="nd"/>
    <s v="nd"/>
  </r>
  <r>
    <x v="0"/>
    <x v="4"/>
    <x v="6"/>
    <s v="SU03_DSR02"/>
    <x v="143"/>
    <s v="Članovi obitelji umrlog HRVI-a"/>
    <s v="DSR_013: §78.3."/>
    <x v="2"/>
    <x v="2"/>
    <x v="0"/>
    <x v="1"/>
    <x v="0"/>
    <x v="3"/>
    <s v="SU"/>
    <s v="nd"/>
    <s v="nd"/>
  </r>
  <r>
    <x v="0"/>
    <x v="5"/>
    <x v="6"/>
    <s v="SU03_DSR02"/>
    <x v="143"/>
    <s v="Članovi obitelji umrlog HRVI-a"/>
    <s v="DSR_013: §78.3."/>
    <x v="2"/>
    <x v="2"/>
    <x v="0"/>
    <x v="1"/>
    <x v="0"/>
    <x v="3"/>
    <s v="SU"/>
    <s v="nd"/>
    <s v="nd"/>
  </r>
  <r>
    <x v="0"/>
    <x v="0"/>
    <x v="6"/>
    <s v="SU03_DSR03"/>
    <x v="144"/>
    <s v="Roditelji smrtno stradalog HBDR-a, ako nisu u radnom odnosu i nisu korisnici mirovine veće od 50% proračunske osnovice"/>
    <s v="DSR_013: §78.6."/>
    <x v="2"/>
    <x v="2"/>
    <x v="0"/>
    <x v="1"/>
    <x v="0"/>
    <x v="3"/>
    <s v="SU"/>
    <n v="1432"/>
    <n v="40407821.399999999"/>
  </r>
  <r>
    <x v="0"/>
    <x v="1"/>
    <x v="6"/>
    <s v="SU03_DSR03"/>
    <x v="144"/>
    <s v="Roditelji smrtno stradalog HBDR-a, ako nisu u radnom odnosu i nisu korisnici mirovine veće od 50% proračunske osnovice"/>
    <s v="DSR_013: §78.6."/>
    <x v="2"/>
    <x v="2"/>
    <x v="0"/>
    <x v="1"/>
    <x v="0"/>
    <x v="3"/>
    <s v="SU"/>
    <n v="1238"/>
    <n v="37829009.030000001"/>
  </r>
  <r>
    <x v="0"/>
    <x v="2"/>
    <x v="6"/>
    <s v="SU03_DSR03"/>
    <x v="144"/>
    <s v="Roditelji smrtno stradalog HBDR-a, ako nisu u radnom odnosu i nisu korisnici mirovine veće od 50% proračunske osnovice"/>
    <s v="DSR_013: §78.6."/>
    <x v="2"/>
    <x v="2"/>
    <x v="0"/>
    <x v="1"/>
    <x v="0"/>
    <x v="3"/>
    <s v="SU"/>
    <n v="1125"/>
    <n v="35089367.649999999"/>
  </r>
  <r>
    <x v="0"/>
    <x v="3"/>
    <x v="6"/>
    <s v="SU03_DSR03"/>
    <x v="144"/>
    <s v="Roditelji smrtno stradalog HBDR-a, ako nisu u radnom odnosu i nisu korisnici mirovine veće od 50% proračunske osnovice"/>
    <s v="DSR_013: §78.6."/>
    <x v="2"/>
    <x v="2"/>
    <x v="0"/>
    <x v="1"/>
    <x v="0"/>
    <x v="3"/>
    <s v="SU"/>
    <s v="nd"/>
    <s v="nd"/>
  </r>
  <r>
    <x v="0"/>
    <x v="4"/>
    <x v="6"/>
    <s v="SU03_DSR03"/>
    <x v="144"/>
    <s v="Roditelji smrtno stradalog HBDR-a, ako nisu u radnom odnosu i nisu korisnici mirovine veće od 50% proračunske osnovice"/>
    <s v="DSR_013: §78.6."/>
    <x v="2"/>
    <x v="2"/>
    <x v="0"/>
    <x v="1"/>
    <x v="0"/>
    <x v="3"/>
    <s v="SU"/>
    <s v="nd"/>
    <s v="nd"/>
  </r>
  <r>
    <x v="0"/>
    <x v="5"/>
    <x v="6"/>
    <s v="SU03_DSR03"/>
    <x v="144"/>
    <s v="Roditelji smrtno stradalog HBDR-a, ako nisu u radnom odnosu i nisu korisnici mirovine veće od 50% proračunske osnovice"/>
    <s v="DSR_013: §78.6."/>
    <x v="2"/>
    <x v="2"/>
    <x v="0"/>
    <x v="1"/>
    <x v="0"/>
    <x v="3"/>
    <s v="SU"/>
    <s v="nd"/>
    <s v="nd"/>
  </r>
  <r>
    <x v="0"/>
    <x v="0"/>
    <x v="6"/>
    <s v="SU03_DSR04"/>
    <x v="145"/>
    <s v="Roditelj čije je jedino dijete smrtno stradalo u obrani suvereniteta Republike Hrvatske; roditelj koji je imao i druge djece a koja su sva smrtno stradala ili umrla do podnošenja zahtjeva za naknadu"/>
    <s v="DSR_013: §80"/>
    <x v="2"/>
    <x v="2"/>
    <x v="0"/>
    <x v="1"/>
    <x v="0"/>
    <x v="3"/>
    <s v="SU"/>
    <n v="547"/>
    <n v="5458524.0499999998"/>
  </r>
  <r>
    <x v="0"/>
    <x v="1"/>
    <x v="6"/>
    <s v="SU03_DSR04"/>
    <x v="145"/>
    <s v="Roditelj čije je jedino dijete smrtno stradalo u obrani suvereniteta Republike Hrvatske; roditelj koji je imao i druge djece a koja su sva smrtno stradala ili umrla do podnošenja zahtjeva za naknadu"/>
    <s v="DSR_013: §80"/>
    <x v="2"/>
    <x v="2"/>
    <x v="0"/>
    <x v="1"/>
    <x v="0"/>
    <x v="3"/>
    <s v="SU"/>
    <n v="417"/>
    <n v="5346444.79"/>
  </r>
  <r>
    <x v="0"/>
    <x v="2"/>
    <x v="6"/>
    <s v="SU03_DSR04"/>
    <x v="145"/>
    <s v="Roditelj čije je jedino dijete smrtno stradalo u obrani suvereniteta Republike Hrvatske; roditelj koji je imao i druge djece a koja su sva smrtno stradala ili umrla do podnošenja zahtjeva za naknadu"/>
    <s v="DSR_013: §80"/>
    <x v="2"/>
    <x v="2"/>
    <x v="0"/>
    <x v="1"/>
    <x v="0"/>
    <x v="3"/>
    <s v="SU"/>
    <n v="418"/>
    <n v="5256156.8099999996"/>
  </r>
  <r>
    <x v="0"/>
    <x v="3"/>
    <x v="6"/>
    <s v="SU03_DSR04"/>
    <x v="145"/>
    <s v="Roditelj čije je jedino dijete smrtno stradalo u obrani suvereniteta Republike Hrvatske; roditelj koji je imao i druge djece a koja su sva smrtno stradala ili umrla do podnošenja zahtjeva za naknadu"/>
    <s v="DSR_013: §80"/>
    <x v="2"/>
    <x v="2"/>
    <x v="0"/>
    <x v="1"/>
    <x v="0"/>
    <x v="3"/>
    <s v="SU"/>
    <s v="nd"/>
    <s v="nd"/>
  </r>
  <r>
    <x v="0"/>
    <x v="4"/>
    <x v="6"/>
    <s v="SU03_DSR04"/>
    <x v="145"/>
    <s v="Roditelj čije je jedino dijete smrtno stradalo u obrani suvereniteta Republike Hrvatske; roditelj koji je imao i druge djece a koja su sva smrtno stradala ili umrla do podnošenja zahtjeva za naknadu"/>
    <s v="DSR_013: §80"/>
    <x v="2"/>
    <x v="2"/>
    <x v="0"/>
    <x v="1"/>
    <x v="0"/>
    <x v="3"/>
    <s v="SU"/>
    <s v="nd"/>
    <s v="nd"/>
  </r>
  <r>
    <x v="0"/>
    <x v="5"/>
    <x v="6"/>
    <s v="SU03_DSR04"/>
    <x v="145"/>
    <s v="Roditelj čije je jedino dijete smrtno stradalo u obrani suvereniteta Republike Hrvatske; roditelj koji je imao i druge djece a koja su sva smrtno stradala ili umrla do podnošenja zahtjeva za naknadu"/>
    <s v="DSR_013: §80"/>
    <x v="2"/>
    <x v="2"/>
    <x v="0"/>
    <x v="1"/>
    <x v="0"/>
    <x v="3"/>
    <s v="SU"/>
    <s v="nd"/>
    <s v="nd"/>
  </r>
  <r>
    <x v="0"/>
    <x v="0"/>
    <x v="6"/>
    <s v="SU03_DSR05"/>
    <x v="146"/>
    <s v="Roditelj i bračni drug smrtno stradaloga HBDR-a koji nemaju djece, odnosno imaju jedno ili više djece koja su sva nesposobna za privređivanje "/>
    <s v="DSR_013: §81"/>
    <x v="2"/>
    <x v="2"/>
    <x v="0"/>
    <x v="1"/>
    <x v="0"/>
    <x v="3"/>
    <s v="SU"/>
    <n v="799"/>
    <n v="12417309.6"/>
  </r>
  <r>
    <x v="0"/>
    <x v="1"/>
    <x v="6"/>
    <s v="SU03_DSR05"/>
    <x v="146"/>
    <s v="Roditelj i bračni drug smrtno stradaloga HBDR-a koji nemaju djece, odnosno imaju jedno ili više djece koja su sva nesposobna za privređivanje "/>
    <s v="DSR_013: §81"/>
    <x v="2"/>
    <x v="2"/>
    <x v="0"/>
    <x v="1"/>
    <x v="0"/>
    <x v="3"/>
    <s v="SU"/>
    <n v="636"/>
    <n v="11958299.949999999"/>
  </r>
  <r>
    <x v="0"/>
    <x v="2"/>
    <x v="6"/>
    <s v="SU03_DSR05"/>
    <x v="146"/>
    <s v="Roditelj i bračni drug smrtno stradaloga HBDR-a koji nemaju djece, odnosno imaju jedno ili više djece koja su sva nesposobna za privređivanje "/>
    <s v="DSR_013: §81"/>
    <x v="2"/>
    <x v="2"/>
    <x v="0"/>
    <x v="1"/>
    <x v="0"/>
    <x v="3"/>
    <s v="SU"/>
    <n v="622"/>
    <n v="11554560.67"/>
  </r>
  <r>
    <x v="0"/>
    <x v="3"/>
    <x v="6"/>
    <s v="SU03_DSR05"/>
    <x v="146"/>
    <s v="Roditelj i bračni drug smrtno stradaloga HBDR-a koji nemaju djece, odnosno imaju jedno ili više djece koja su sva nesposobna za privređivanje "/>
    <s v="DSR_013: §81"/>
    <x v="2"/>
    <x v="2"/>
    <x v="0"/>
    <x v="1"/>
    <x v="0"/>
    <x v="3"/>
    <s v="SU"/>
    <s v="nd"/>
    <s v="nd"/>
  </r>
  <r>
    <x v="0"/>
    <x v="4"/>
    <x v="6"/>
    <s v="SU03_DSR05"/>
    <x v="146"/>
    <s v="Roditelj i bračni drug smrtno stradaloga HBDR-a koji nemaju djece, odnosno imaju jedno ili više djece koja su sva nesposobna za privređivanje "/>
    <s v="DSR_013: §81"/>
    <x v="2"/>
    <x v="2"/>
    <x v="0"/>
    <x v="1"/>
    <x v="0"/>
    <x v="3"/>
    <s v="SU"/>
    <s v="nd"/>
    <s v="nd"/>
  </r>
  <r>
    <x v="0"/>
    <x v="5"/>
    <x v="6"/>
    <s v="SU03_DSR05"/>
    <x v="146"/>
    <s v="Roditelj i bračni drug smrtno stradaloga HBDR-a koji nemaju djece, odnosno imaju jedno ili više djece koja su sva nesposobna za privređivanje "/>
    <s v="DSR_013: §81"/>
    <x v="2"/>
    <x v="2"/>
    <x v="0"/>
    <x v="1"/>
    <x v="0"/>
    <x v="3"/>
    <s v="SU"/>
    <s v="nd"/>
    <s v="nd"/>
  </r>
  <r>
    <x v="0"/>
    <x v="0"/>
    <x v="6"/>
    <s v="SU03_DSR06"/>
    <x v="147"/>
    <s v="Članovi obitelji zatočenoga ili nestaloga HBDR-a"/>
    <s v="DSR_013: §82.1."/>
    <x v="2"/>
    <x v="2"/>
    <x v="0"/>
    <x v="1"/>
    <x v="0"/>
    <x v="3"/>
    <s v="SU"/>
    <n v="413"/>
    <n v="9484119.0600000005"/>
  </r>
  <r>
    <x v="0"/>
    <x v="1"/>
    <x v="6"/>
    <s v="SU03_DSR06"/>
    <x v="147"/>
    <s v="Članovi obitelji zatočenoga ili nestaloga HBDR-a"/>
    <s v="DSR_013: §82.1."/>
    <x v="2"/>
    <x v="2"/>
    <x v="0"/>
    <x v="1"/>
    <x v="0"/>
    <x v="3"/>
    <s v="SU"/>
    <n v="302"/>
    <n v="8229720.4400000004"/>
  </r>
  <r>
    <x v="0"/>
    <x v="2"/>
    <x v="6"/>
    <s v="SU03_DSR06"/>
    <x v="147"/>
    <s v="Članovi obitelji zatočenoga ili nestaloga HBDR-a"/>
    <s v="DSR_013: §82.1."/>
    <x v="2"/>
    <x v="2"/>
    <x v="0"/>
    <x v="1"/>
    <x v="0"/>
    <x v="3"/>
    <s v="SU"/>
    <n v="276"/>
    <n v="7572948.5300000003"/>
  </r>
  <r>
    <x v="0"/>
    <x v="3"/>
    <x v="6"/>
    <s v="SU03_DSR06"/>
    <x v="147"/>
    <s v="Članovi obitelji zatočenoga ili nestaloga HBDR-a"/>
    <s v="DSR_013: §82.1."/>
    <x v="2"/>
    <x v="2"/>
    <x v="0"/>
    <x v="1"/>
    <x v="0"/>
    <x v="3"/>
    <s v="SU"/>
    <n v="214"/>
    <s v="nd"/>
  </r>
  <r>
    <x v="0"/>
    <x v="4"/>
    <x v="6"/>
    <s v="SU03_DSR06"/>
    <x v="147"/>
    <s v="Članovi obitelji zatočenoga ili nestaloga HBDR-a"/>
    <s v="DSR_013: §82.1."/>
    <x v="2"/>
    <x v="2"/>
    <x v="0"/>
    <x v="1"/>
    <x v="0"/>
    <x v="3"/>
    <s v="SU"/>
    <n v="206"/>
    <s v="nd"/>
  </r>
  <r>
    <x v="0"/>
    <x v="5"/>
    <x v="6"/>
    <s v="SU03_DSR06"/>
    <x v="147"/>
    <s v="Članovi obitelji zatočenoga ili nestaloga HBDR-a"/>
    <s v="DSR_013: §82.1."/>
    <x v="2"/>
    <x v="2"/>
    <x v="0"/>
    <x v="1"/>
    <x v="0"/>
    <x v="3"/>
    <s v="SU"/>
    <s v="nd"/>
    <s v="nd"/>
  </r>
  <r>
    <x v="0"/>
    <x v="0"/>
    <x v="6"/>
    <s v="SU03_DSR07"/>
    <x v="148"/>
    <s v="Roditelji zatočenoga ili nestaloga HBDR-a"/>
    <s v="DSR_013: §82.2."/>
    <x v="2"/>
    <x v="2"/>
    <x v="0"/>
    <x v="1"/>
    <x v="0"/>
    <x v="3"/>
    <s v="SU"/>
    <n v="327"/>
    <n v="17986887.390000001"/>
  </r>
  <r>
    <x v="0"/>
    <x v="1"/>
    <x v="6"/>
    <s v="SU03_DSR07"/>
    <x v="148"/>
    <s v="Roditelji zatočenoga ili nestaloga HBDR-a"/>
    <s v="DSR_013: §82.2."/>
    <x v="2"/>
    <x v="2"/>
    <x v="0"/>
    <x v="1"/>
    <x v="0"/>
    <x v="3"/>
    <s v="SU"/>
    <n v="243"/>
    <n v="16715310.890000001"/>
  </r>
  <r>
    <x v="0"/>
    <x v="2"/>
    <x v="6"/>
    <s v="SU03_DSR07"/>
    <x v="148"/>
    <s v="Roditelji zatočenoga ili nestaloga HBDR-a"/>
    <s v="DSR_013: §82.2."/>
    <x v="2"/>
    <x v="2"/>
    <x v="0"/>
    <x v="1"/>
    <x v="0"/>
    <x v="3"/>
    <s v="SU"/>
    <n v="230"/>
    <n v="15786311.470000001"/>
  </r>
  <r>
    <x v="0"/>
    <x v="3"/>
    <x v="6"/>
    <s v="SU03_DSR07"/>
    <x v="148"/>
    <s v="Roditelji zatočenoga ili nestaloga HBDR-a"/>
    <s v="DSR_013: §82.2."/>
    <x v="2"/>
    <x v="2"/>
    <x v="0"/>
    <x v="1"/>
    <x v="0"/>
    <x v="3"/>
    <s v="SU"/>
    <s v="nd"/>
    <s v="nd"/>
  </r>
  <r>
    <x v="0"/>
    <x v="4"/>
    <x v="6"/>
    <s v="SU03_DSR07"/>
    <x v="148"/>
    <s v="Roditelji zatočenoga ili nestaloga HBDR-a"/>
    <s v="DSR_013: §82.2."/>
    <x v="2"/>
    <x v="2"/>
    <x v="0"/>
    <x v="1"/>
    <x v="0"/>
    <x v="3"/>
    <s v="SU"/>
    <s v="nd"/>
    <s v="nd"/>
  </r>
  <r>
    <x v="0"/>
    <x v="5"/>
    <x v="6"/>
    <s v="SU03_DSR07"/>
    <x v="148"/>
    <s v="Roditelji zatočenoga ili nestaloga HBDR-a"/>
    <s v="DSR_013: §82.2."/>
    <x v="2"/>
    <x v="2"/>
    <x v="0"/>
    <x v="1"/>
    <x v="0"/>
    <x v="3"/>
    <s v="SU"/>
    <s v="nd"/>
    <s v="nd"/>
  </r>
  <r>
    <x v="0"/>
    <x v="0"/>
    <x v="6"/>
    <s v="SU03_DSR08"/>
    <x v="149"/>
    <s v="Članovi obitelji poginulog, umrlog ili nestalog CIR-a"/>
    <s v="DSR_020: §25-30"/>
    <x v="2"/>
    <x v="2"/>
    <x v="0"/>
    <x v="1"/>
    <x v="0"/>
    <x v="3"/>
    <s v="SU"/>
    <s v="nd"/>
    <s v="nd"/>
  </r>
  <r>
    <x v="0"/>
    <x v="1"/>
    <x v="6"/>
    <s v="SU03_DSR08"/>
    <x v="149"/>
    <s v="Članovi obitelji poginulog, umrlog ili nestalog CIR-a"/>
    <s v="DSR_020: §25-30"/>
    <x v="2"/>
    <x v="2"/>
    <x v="0"/>
    <x v="1"/>
    <x v="0"/>
    <x v="3"/>
    <s v="SU"/>
    <s v="nd"/>
    <s v="nd"/>
  </r>
  <r>
    <x v="0"/>
    <x v="2"/>
    <x v="6"/>
    <s v="SU03_DSR08"/>
    <x v="149"/>
    <s v="Članovi obitelji poginulog, umrlog ili nestalog CIR-a"/>
    <s v="DSR_020: §25-30"/>
    <x v="2"/>
    <x v="2"/>
    <x v="0"/>
    <x v="1"/>
    <x v="0"/>
    <x v="3"/>
    <s v="SU"/>
    <s v="nd"/>
    <s v="nd"/>
  </r>
  <r>
    <x v="0"/>
    <x v="3"/>
    <x v="6"/>
    <s v="SU03_DSR08"/>
    <x v="149"/>
    <s v="Članovi obitelji poginulog, umrlog ili nestalog CIR-a"/>
    <s v="DSR_020: §25-30"/>
    <x v="2"/>
    <x v="2"/>
    <x v="0"/>
    <x v="1"/>
    <x v="0"/>
    <x v="3"/>
    <s v="SU"/>
    <s v="nd"/>
    <s v="nd"/>
  </r>
  <r>
    <x v="0"/>
    <x v="4"/>
    <x v="6"/>
    <s v="SU03_DSR08"/>
    <x v="149"/>
    <s v="Članovi obitelji poginulog, umrlog ili nestalog CIR-a"/>
    <s v="DSR_020: §25-30"/>
    <x v="2"/>
    <x v="2"/>
    <x v="0"/>
    <x v="1"/>
    <x v="0"/>
    <x v="3"/>
    <s v="SU"/>
    <s v="nd"/>
    <s v="nd"/>
  </r>
  <r>
    <x v="0"/>
    <x v="5"/>
    <x v="6"/>
    <s v="SU03_DSR08"/>
    <x v="149"/>
    <s v="Članovi obitelji poginulog, umrlog ili nestalog CIR-a"/>
    <s v="DSR_020: §25-30"/>
    <x v="2"/>
    <x v="2"/>
    <x v="0"/>
    <x v="1"/>
    <x v="0"/>
    <x v="3"/>
    <s v="SU"/>
    <s v="nd"/>
    <s v="nd"/>
  </r>
  <r>
    <x v="0"/>
    <x v="0"/>
    <x v="6"/>
    <s v="SU03_DSR09"/>
    <x v="150"/>
    <s v="Članovi obitelji poginulog, umrlog ili nestalog RVI-a"/>
    <s v="DSR_020: §25-30"/>
    <x v="2"/>
    <x v="2"/>
    <x v="0"/>
    <x v="1"/>
    <x v="0"/>
    <x v="3"/>
    <s v="SU"/>
    <s v="nd"/>
    <s v="nd"/>
  </r>
  <r>
    <x v="0"/>
    <x v="1"/>
    <x v="6"/>
    <s v="SU03_DSR09"/>
    <x v="150"/>
    <s v="Članovi obitelji poginulog, umrlog ili nestalog RVI-a"/>
    <s v="DSR_020: §25-30"/>
    <x v="2"/>
    <x v="2"/>
    <x v="0"/>
    <x v="1"/>
    <x v="0"/>
    <x v="3"/>
    <s v="SU"/>
    <s v="nd"/>
    <s v="nd"/>
  </r>
  <r>
    <x v="0"/>
    <x v="2"/>
    <x v="6"/>
    <s v="SU03_DSR09"/>
    <x v="150"/>
    <s v="Članovi obitelji poginulog, umrlog ili nestalog RVI-a"/>
    <s v="DSR_020: §25-30"/>
    <x v="2"/>
    <x v="2"/>
    <x v="0"/>
    <x v="1"/>
    <x v="0"/>
    <x v="3"/>
    <s v="SU"/>
    <s v="nd"/>
    <s v="nd"/>
  </r>
  <r>
    <x v="0"/>
    <x v="3"/>
    <x v="6"/>
    <s v="SU03_DSR09"/>
    <x v="150"/>
    <s v="Članovi obitelji poginulog, umrlog ili nestalog RVI-a"/>
    <s v="DSR_020: §25-30"/>
    <x v="2"/>
    <x v="2"/>
    <x v="0"/>
    <x v="1"/>
    <x v="0"/>
    <x v="3"/>
    <s v="SU"/>
    <s v="nd"/>
    <s v="nd"/>
  </r>
  <r>
    <x v="0"/>
    <x v="4"/>
    <x v="6"/>
    <s v="SU03_DSR09"/>
    <x v="150"/>
    <s v="Članovi obitelji poginulog, umrlog ili nestalog RVI-a"/>
    <s v="DSR_020: §25-30"/>
    <x v="2"/>
    <x v="2"/>
    <x v="0"/>
    <x v="1"/>
    <x v="0"/>
    <x v="3"/>
    <s v="SU"/>
    <s v="nd"/>
    <s v="nd"/>
  </r>
  <r>
    <x v="0"/>
    <x v="5"/>
    <x v="6"/>
    <s v="SU03_DSR09"/>
    <x v="150"/>
    <s v="Članovi obitelji poginulog, umrlog ili nestalog RVI-a"/>
    <s v="DSR_020: §25-30"/>
    <x v="2"/>
    <x v="2"/>
    <x v="0"/>
    <x v="1"/>
    <x v="0"/>
    <x v="3"/>
    <s v="SU"/>
    <s v="nd"/>
    <s v="nd"/>
  </r>
  <r>
    <x v="0"/>
    <x v="0"/>
    <x v="6"/>
    <s v="SU03_DSR10"/>
    <x v="151"/>
    <s v="Članovi obitelji poginulog, umrlog ili nestalog RVI-a"/>
    <s v="DSR_020: §32"/>
    <x v="2"/>
    <x v="2"/>
    <x v="0"/>
    <x v="1"/>
    <x v="0"/>
    <x v="3"/>
    <s v="SU"/>
    <s v="nd"/>
    <s v="nd"/>
  </r>
  <r>
    <x v="0"/>
    <x v="1"/>
    <x v="6"/>
    <s v="SU03_DSR10"/>
    <x v="151"/>
    <s v="Članovi obitelji poginulog, umrlog ili nestalog RVI-a"/>
    <s v="DSR_020: §32"/>
    <x v="2"/>
    <x v="2"/>
    <x v="0"/>
    <x v="1"/>
    <x v="0"/>
    <x v="3"/>
    <s v="SU"/>
    <s v="nd"/>
    <s v="nd"/>
  </r>
  <r>
    <x v="0"/>
    <x v="2"/>
    <x v="6"/>
    <s v="SU03_DSR10"/>
    <x v="151"/>
    <s v="Članovi obitelji poginulog, umrlog ili nestalog RVI-a"/>
    <s v="DSR_020: §32"/>
    <x v="2"/>
    <x v="2"/>
    <x v="0"/>
    <x v="1"/>
    <x v="0"/>
    <x v="3"/>
    <s v="SU"/>
    <s v="nd"/>
    <s v="nd"/>
  </r>
  <r>
    <x v="0"/>
    <x v="3"/>
    <x v="6"/>
    <s v="SU03_DSR10"/>
    <x v="151"/>
    <s v="Članovi obitelji poginulog, umrlog ili nestalog RVI-a"/>
    <s v="DSR_020: §32"/>
    <x v="2"/>
    <x v="2"/>
    <x v="0"/>
    <x v="1"/>
    <x v="0"/>
    <x v="3"/>
    <s v="SU"/>
    <s v="nd"/>
    <s v="nd"/>
  </r>
  <r>
    <x v="0"/>
    <x v="4"/>
    <x v="6"/>
    <s v="SU03_DSR10"/>
    <x v="151"/>
    <s v="Članovi obitelji poginulog, umrlog ili nestalog RVI-a"/>
    <s v="DSR_020: §32"/>
    <x v="2"/>
    <x v="2"/>
    <x v="0"/>
    <x v="1"/>
    <x v="0"/>
    <x v="3"/>
    <s v="SU"/>
    <s v="nd"/>
    <s v="nd"/>
  </r>
  <r>
    <x v="0"/>
    <x v="5"/>
    <x v="6"/>
    <s v="SU03_DSR10"/>
    <x v="151"/>
    <s v="Članovi obitelji poginulog, umrlog ili nestalog RVI-a"/>
    <s v="DSR_020: §32"/>
    <x v="2"/>
    <x v="2"/>
    <x v="0"/>
    <x v="1"/>
    <x v="0"/>
    <x v="3"/>
    <s v="SU"/>
    <s v="nd"/>
    <s v="nd"/>
  </r>
  <r>
    <x v="0"/>
    <x v="0"/>
    <x v="6"/>
    <s v="SU03_DSR11"/>
    <x v="152"/>
    <s v="Članovi obitelji poginulog, umrlog ili nestalog CIR-a"/>
    <s v="DSR_020: §48c"/>
    <x v="2"/>
    <x v="2"/>
    <x v="0"/>
    <x v="1"/>
    <x v="0"/>
    <x v="3"/>
    <s v="SU"/>
    <s v="nd"/>
    <s v="nd"/>
  </r>
  <r>
    <x v="0"/>
    <x v="1"/>
    <x v="6"/>
    <s v="SU03_DSR11"/>
    <x v="152"/>
    <s v="Članovi obitelji poginulog, umrlog ili nestalog CIR-a"/>
    <s v="DSR_020: §48c"/>
    <x v="2"/>
    <x v="2"/>
    <x v="0"/>
    <x v="1"/>
    <x v="0"/>
    <x v="3"/>
    <s v="SU"/>
    <s v="nd"/>
    <s v="nd"/>
  </r>
  <r>
    <x v="0"/>
    <x v="2"/>
    <x v="6"/>
    <s v="SU03_DSR11"/>
    <x v="152"/>
    <s v="Članovi obitelji poginulog, umrlog ili nestalog CIR-a"/>
    <s v="DSR_020: §48c"/>
    <x v="2"/>
    <x v="2"/>
    <x v="0"/>
    <x v="1"/>
    <x v="0"/>
    <x v="3"/>
    <s v="SU"/>
    <s v="nd"/>
    <s v="nd"/>
  </r>
  <r>
    <x v="0"/>
    <x v="3"/>
    <x v="6"/>
    <s v="SU03_DSR11"/>
    <x v="152"/>
    <s v="Članovi obitelji poginulog, umrlog ili nestalog CIR-a"/>
    <s v="DSR_020: §48c"/>
    <x v="2"/>
    <x v="2"/>
    <x v="0"/>
    <x v="1"/>
    <x v="0"/>
    <x v="3"/>
    <s v="SU"/>
    <s v="nd"/>
    <s v="nd"/>
  </r>
  <r>
    <x v="0"/>
    <x v="4"/>
    <x v="6"/>
    <s v="SU03_DSR11"/>
    <x v="152"/>
    <s v="Članovi obitelji poginulog, umrlog ili nestalog CIR-a"/>
    <s v="DSR_020: §48c"/>
    <x v="2"/>
    <x v="2"/>
    <x v="0"/>
    <x v="1"/>
    <x v="0"/>
    <x v="3"/>
    <s v="SU"/>
    <s v="nd"/>
    <s v="nd"/>
  </r>
  <r>
    <x v="0"/>
    <x v="5"/>
    <x v="6"/>
    <s v="SU03_DSR11"/>
    <x v="152"/>
    <s v="Članovi obitelji poginulog, umrlog ili nestalog CIR-a"/>
    <s v="DSR_020: §48c"/>
    <x v="2"/>
    <x v="2"/>
    <x v="0"/>
    <x v="1"/>
    <x v="0"/>
    <x v="3"/>
    <s v="SU"/>
    <s v="nd"/>
    <s v="nd"/>
  </r>
  <r>
    <x v="4"/>
    <x v="4"/>
    <x v="6"/>
    <s v="SU91_GZG01"/>
    <x v="153"/>
    <s v="Dijete poginulog ili nestalog HBDR-a iz Grada Zagreba"/>
    <s v="nd"/>
    <x v="9"/>
    <x v="7"/>
    <x v="0"/>
    <x v="1"/>
    <x v="0"/>
    <x v="1"/>
    <s v="SU"/>
    <s v="nd"/>
    <s v="nd"/>
  </r>
  <r>
    <x v="2"/>
    <x v="4"/>
    <x v="7"/>
    <s v="TR01_GOS01"/>
    <x v="154"/>
    <s v="x"/>
    <s v="x"/>
    <x v="7"/>
    <x v="5"/>
    <x v="3"/>
    <x v="5"/>
    <x v="5"/>
    <x v="5"/>
    <s v="x"/>
    <s v="x"/>
    <s v="x"/>
  </r>
  <r>
    <x v="2"/>
    <x v="4"/>
    <x v="7"/>
    <s v="TR01_GOS01a"/>
    <x v="155"/>
    <s v="Umirovljenik ili osoba s 65 i više godina"/>
    <s v="GOS_04: cjenik"/>
    <x v="7"/>
    <x v="5"/>
    <x v="3"/>
    <x v="1"/>
    <x v="1"/>
    <x v="5"/>
    <s v="OA"/>
    <s v="nd"/>
    <s v="nd"/>
  </r>
  <r>
    <x v="2"/>
    <x v="4"/>
    <x v="7"/>
    <s v="TR01_GOS01b"/>
    <x v="156"/>
    <s v="Učenik osnovne škole"/>
    <s v="GOS_04: cjenik"/>
    <x v="7"/>
    <x v="5"/>
    <x v="3"/>
    <x v="1"/>
    <x v="1"/>
    <x v="5"/>
    <s v="FA"/>
    <s v="nd"/>
    <s v="nd"/>
  </r>
  <r>
    <x v="2"/>
    <x v="4"/>
    <x v="7"/>
    <s v="TR01_GOS01c"/>
    <x v="157"/>
    <s v="Učenik srednje škole"/>
    <s v="GOS_04: cjenik"/>
    <x v="7"/>
    <x v="5"/>
    <x v="3"/>
    <x v="1"/>
    <x v="1"/>
    <x v="5"/>
    <s v="FA"/>
    <n v="74"/>
    <s v="nd"/>
  </r>
  <r>
    <x v="2"/>
    <x v="4"/>
    <x v="7"/>
    <s v="TR01_GOS01d"/>
    <x v="158"/>
    <s v="Student"/>
    <s v="GOS_04: cjenik"/>
    <x v="7"/>
    <x v="5"/>
    <x v="3"/>
    <x v="1"/>
    <x v="1"/>
    <x v="5"/>
    <s v="FA"/>
    <n v="16"/>
    <s v="nd"/>
  </r>
  <r>
    <x v="2"/>
    <x v="4"/>
    <x v="7"/>
    <s v="TR01_GOS01e"/>
    <x v="159"/>
    <s v="Primatelj Naknade za troškove stanovanja"/>
    <s v="GOS_01: §23., GOS_04"/>
    <x v="7"/>
    <x v="5"/>
    <x v="3"/>
    <x v="2"/>
    <x v="2"/>
    <x v="5"/>
    <s v="SA"/>
    <s v="nd"/>
    <s v="nd"/>
  </r>
  <r>
    <x v="2"/>
    <x v="4"/>
    <x v="7"/>
    <s v="TR01_GOS01f"/>
    <x v="160"/>
    <s v="Korisnik pučke kuhinje"/>
    <s v="GOS_04"/>
    <x v="7"/>
    <x v="5"/>
    <x v="3"/>
    <x v="2"/>
    <x v="2"/>
    <x v="5"/>
    <s v="SA"/>
    <s v="nd"/>
    <s v="nd"/>
  </r>
  <r>
    <x v="2"/>
    <x v="4"/>
    <x v="7"/>
    <s v="TR01_GOS01g"/>
    <x v="161"/>
    <s v="100% gluha osoba (ako nisu u radnom odnosu ili umirovljenici); 100% slijepa osoba; Gluho-slijepa osoba"/>
    <s v="GOS_04"/>
    <x v="7"/>
    <x v="5"/>
    <x v="3"/>
    <x v="1"/>
    <x v="0"/>
    <x v="5"/>
    <s v="DI"/>
    <s v="nd"/>
    <s v="nd"/>
  </r>
  <r>
    <x v="2"/>
    <x v="4"/>
    <x v="7"/>
    <s v="TR01_GOS01h"/>
    <x v="162"/>
    <s v="Nezaposlena osoba koja prima Naknadu za nezaposlenost"/>
    <s v="GOS_04: cjenik"/>
    <x v="7"/>
    <x v="5"/>
    <x v="3"/>
    <x v="1"/>
    <x v="0"/>
    <x v="5"/>
    <s v="UN"/>
    <s v="nd"/>
    <s v="nd"/>
  </r>
  <r>
    <x v="2"/>
    <x v="4"/>
    <x v="7"/>
    <s v="TR01_GOS01i"/>
    <x v="163"/>
    <s v="Nezaposlena osoba koja ne prima Naknadu za nezaposlenost"/>
    <s v="GOS_04: cjenik"/>
    <x v="7"/>
    <x v="5"/>
    <x v="3"/>
    <x v="1"/>
    <x v="0"/>
    <x v="5"/>
    <s v="UN"/>
    <s v="nd"/>
    <s v="nd"/>
  </r>
  <r>
    <x v="3"/>
    <x v="4"/>
    <x v="7"/>
    <s v="TR01_GRI01"/>
    <x v="164"/>
    <s v="x"/>
    <s v="x"/>
    <x v="8"/>
    <x v="12"/>
    <x v="3"/>
    <x v="5"/>
    <x v="5"/>
    <x v="5"/>
    <s v="x"/>
    <s v="nd"/>
    <n v="3893803"/>
  </r>
  <r>
    <x v="3"/>
    <x v="4"/>
    <x v="7"/>
    <s v="TR01_GRI01a"/>
    <x v="165"/>
    <s v="Osoba s 65 i više godina"/>
    <s v="GRI_04"/>
    <x v="8"/>
    <x v="12"/>
    <x v="3"/>
    <x v="1"/>
    <x v="1"/>
    <x v="5"/>
    <s v="OA"/>
    <s v="nd"/>
    <s v="nd"/>
  </r>
  <r>
    <x v="3"/>
    <x v="4"/>
    <x v="7"/>
    <s v="TR01_GRI01b"/>
    <x v="166"/>
    <s v="Učenik osnovne škole"/>
    <s v="GRI_04"/>
    <x v="8"/>
    <x v="12"/>
    <x v="3"/>
    <x v="1"/>
    <x v="0"/>
    <x v="5"/>
    <s v="FA"/>
    <s v="nd"/>
    <s v="nd"/>
  </r>
  <r>
    <x v="3"/>
    <x v="4"/>
    <x v="7"/>
    <s v="TR01_GRI01c"/>
    <x v="167"/>
    <s v="Učenik srednje škole ili student"/>
    <s v="GRI_04"/>
    <x v="8"/>
    <x v="12"/>
    <x v="3"/>
    <x v="1"/>
    <x v="0"/>
    <x v="5"/>
    <s v="FA"/>
    <s v="nd"/>
    <s v="nd"/>
  </r>
  <r>
    <x v="3"/>
    <x v="4"/>
    <x v="7"/>
    <s v="TR01_GRI01d"/>
    <x v="168"/>
    <s v="Učenik srednje škole ili student iz kućanstva koje prima ZMN"/>
    <s v="GRI_01: §38."/>
    <x v="8"/>
    <x v="12"/>
    <x v="3"/>
    <x v="2"/>
    <x v="2"/>
    <x v="5"/>
    <s v="FA, SA"/>
    <s v="nd"/>
    <s v="nd"/>
  </r>
  <r>
    <x v="3"/>
    <x v="4"/>
    <x v="7"/>
    <s v="TR01_GRI01e"/>
    <x v="169"/>
    <s v="Nezaposlena osoba iz kućanstva koje prima ZMN"/>
    <s v="nd"/>
    <x v="8"/>
    <x v="12"/>
    <x v="3"/>
    <x v="1"/>
    <x v="2"/>
    <x v="5"/>
    <s v="UN"/>
    <s v="nd"/>
    <s v="nd"/>
  </r>
  <r>
    <x v="3"/>
    <x v="4"/>
    <x v="7"/>
    <s v="TR01_GRI01f"/>
    <x v="170"/>
    <s v="Učenik srednje škole ili student iz kućanstva s nedostatnim dohotkom, koje ne prima ZMN"/>
    <s v="GRI_01: §38."/>
    <x v="8"/>
    <x v="12"/>
    <x v="3"/>
    <x v="2"/>
    <x v="2"/>
    <x v="5"/>
    <s v="FA, SA"/>
    <s v="nd"/>
    <s v="nd"/>
  </r>
  <r>
    <x v="3"/>
    <x v="4"/>
    <x v="7"/>
    <s v="TR01_GRI01g"/>
    <x v="171"/>
    <s v="Nezaposlena osoba iz kućanstva s nedostatnim dohotkom, koje ne prima ZMN"/>
    <s v="GRI_04 (?)"/>
    <x v="8"/>
    <x v="12"/>
    <x v="3"/>
    <x v="2"/>
    <x v="2"/>
    <x v="5"/>
    <s v="UN"/>
    <s v="nd"/>
    <s v="nd"/>
  </r>
  <r>
    <x v="3"/>
    <x v="4"/>
    <x v="7"/>
    <s v="TR01_GRI01h"/>
    <x v="172"/>
    <s v="Predstavnik kućanstva koje prima ZMN"/>
    <s v="GRI_01: §37."/>
    <x v="8"/>
    <x v="12"/>
    <x v="3"/>
    <x v="2"/>
    <x v="2"/>
    <x v="5"/>
    <s v="FA, SA"/>
    <s v="nd"/>
    <s v="nd"/>
  </r>
  <r>
    <x v="3"/>
    <x v="4"/>
    <x v="7"/>
    <s v="TR01_GRI01i"/>
    <x v="173"/>
    <s v="Predstavnik kućanstva s nedostatnim dohotkom, koje ne prima ZMN"/>
    <s v="GRI_01: §37."/>
    <x v="8"/>
    <x v="12"/>
    <x v="3"/>
    <x v="2"/>
    <x v="2"/>
    <x v="5"/>
    <s v="FA, SA"/>
    <s v="nd"/>
    <s v="nd"/>
  </r>
  <r>
    <x v="3"/>
    <x v="4"/>
    <x v="7"/>
    <s v="TR01_GRI01j"/>
    <x v="174"/>
    <s v="HRVI; RVI; CIR; Članovi obitelji SSZN HBDR-a; Dijete HRVI-ja; Dijete PUN RVI-ja i PUN CIR-a; Dijete CIRDR-a (svi pod uvjetom da nisu zaposleni)"/>
    <s v="GRI_01: §39."/>
    <x v="8"/>
    <x v="12"/>
    <x v="3"/>
    <x v="1"/>
    <x v="0"/>
    <x v="5"/>
    <s v="SU, DI"/>
    <s v="nd"/>
    <s v="nd"/>
  </r>
  <r>
    <x v="3"/>
    <x v="4"/>
    <x v="7"/>
    <s v="TR01_GRI01k"/>
    <x v="175"/>
    <s v="Razne skupine osoba s invaliditetom i zdravstvenim poteškoćama (svi pod uvjetom da nisu zaposleni)"/>
    <s v="GRI_01: §39."/>
    <x v="8"/>
    <x v="12"/>
    <x v="3"/>
    <x v="1"/>
    <x v="0"/>
    <x v="5"/>
    <s v="DI"/>
    <s v="nd"/>
    <s v="nd"/>
  </r>
  <r>
    <x v="3"/>
    <x v="4"/>
    <x v="7"/>
    <s v="TR01_GRI01l"/>
    <x v="176"/>
    <s v="Dobrovoljni darivatelj krvi; muškarac (žena) s više od 40 (25) darivanja (pod uvjetom da nisu zaposleni)"/>
    <s v="GRI_01: §39."/>
    <x v="8"/>
    <x v="12"/>
    <x v="3"/>
    <x v="1"/>
    <x v="0"/>
    <x v="5"/>
    <s v="HL"/>
    <s v="nd"/>
    <s v="nd"/>
  </r>
  <r>
    <x v="1"/>
    <x v="4"/>
    <x v="7"/>
    <s v="TR01_GST01"/>
    <x v="177"/>
    <s v="x"/>
    <s v="GST_01: §15.,16.,25., GST_02: §38.a-b, GST_03"/>
    <x v="6"/>
    <x v="13"/>
    <x v="3"/>
    <x v="5"/>
    <x v="5"/>
    <x v="5"/>
    <s v="x"/>
    <n v="1660"/>
    <n v="4067197"/>
  </r>
  <r>
    <x v="1"/>
    <x v="4"/>
    <x v="7"/>
    <s v="TR01_GST01a"/>
    <x v="178"/>
    <s v="Umirovljenik ispod 65 godina"/>
    <s v="GST_03: t. 2."/>
    <x v="6"/>
    <x v="13"/>
    <x v="3"/>
    <x v="1"/>
    <x v="0"/>
    <x v="5"/>
    <s v="OA"/>
    <s v="nd"/>
    <s v="nd"/>
  </r>
  <r>
    <x v="1"/>
    <x v="4"/>
    <x v="7"/>
    <s v="TR01_GST01b"/>
    <x v="179"/>
    <s v="Umirovljenik s 65 i više godina"/>
    <s v="GST_03: t. 2."/>
    <x v="6"/>
    <x v="13"/>
    <x v="3"/>
    <x v="1"/>
    <x v="1"/>
    <x v="5"/>
    <s v="OA"/>
    <s v="nd"/>
    <s v="nd"/>
  </r>
  <r>
    <x v="1"/>
    <x v="4"/>
    <x v="7"/>
    <s v="TR01_GST01c"/>
    <x v="180"/>
    <s v="Učenik ili student"/>
    <s v="GST_03: t. 2."/>
    <x v="6"/>
    <x v="13"/>
    <x v="3"/>
    <x v="1"/>
    <x v="0"/>
    <x v="5"/>
    <s v="FA"/>
    <s v="nd"/>
    <s v="nd"/>
  </r>
  <r>
    <x v="1"/>
    <x v="4"/>
    <x v="7"/>
    <s v="TR01_GST01d"/>
    <x v="181"/>
    <s v="Učenik ili student iz obitelji s troje i više djece koja prima Doplatak za djecu"/>
    <s v="GST_01: §15., GST_02: §38.a.a.5."/>
    <x v="6"/>
    <x v="13"/>
    <x v="3"/>
    <x v="1"/>
    <x v="1"/>
    <x v="5"/>
    <s v="FA"/>
    <s v="nd"/>
    <s v="nd"/>
  </r>
  <r>
    <x v="1"/>
    <x v="4"/>
    <x v="7"/>
    <s v="TR01_GST01e"/>
    <x v="182"/>
    <s v="Učenik ili student sportaš"/>
    <s v="GST_02: §38.a.b.2."/>
    <x v="6"/>
    <x v="13"/>
    <x v="3"/>
    <x v="1"/>
    <x v="0"/>
    <x v="5"/>
    <s v="FA"/>
    <s v="nd"/>
    <s v="nd"/>
  </r>
  <r>
    <x v="1"/>
    <x v="4"/>
    <x v="7"/>
    <s v="TR01_GST01f"/>
    <x v="183"/>
    <s v="Korisnik pučke kuhinje"/>
    <s v="GST_02: §38.a.a.4."/>
    <x v="6"/>
    <x v="13"/>
    <x v="3"/>
    <x v="2"/>
    <x v="2"/>
    <x v="5"/>
    <s v="SA"/>
    <s v="nd"/>
    <s v="nd"/>
  </r>
  <r>
    <x v="1"/>
    <x v="4"/>
    <x v="7"/>
    <s v="TR01_GST01g"/>
    <x v="184"/>
    <s v="Osoba nedostatnog dohotka, ako joj je prijevoz potreban radi rješavanja zdravstvenih problema"/>
    <s v="nd"/>
    <x v="6"/>
    <x v="13"/>
    <x v="3"/>
    <x v="2"/>
    <x v="2"/>
    <x v="5"/>
    <s v="SA, HL"/>
    <s v="nd"/>
    <s v="nd"/>
  </r>
  <r>
    <x v="1"/>
    <x v="4"/>
    <x v="7"/>
    <s v="TR01_GST01h"/>
    <x v="185"/>
    <s v="Nezaposleni HBDR"/>
    <s v="GST_02: §38.a.a.2."/>
    <x v="6"/>
    <x v="13"/>
    <x v="3"/>
    <x v="1"/>
    <x v="0"/>
    <x v="5"/>
    <s v="UN"/>
    <s v="nd"/>
    <s v="nd"/>
  </r>
  <r>
    <x v="1"/>
    <x v="4"/>
    <x v="7"/>
    <s v="TR01_GST01i"/>
    <x v="186"/>
    <s v="Član obitelji nestalog ili poginulog HBDR-a"/>
    <s v="GST_02: §38.a.a.6."/>
    <x v="6"/>
    <x v="13"/>
    <x v="3"/>
    <x v="1"/>
    <x v="0"/>
    <x v="5"/>
    <s v="SU"/>
    <s v="nd"/>
    <s v="nd"/>
  </r>
  <r>
    <x v="1"/>
    <x v="4"/>
    <x v="7"/>
    <s v="TR01_GST01j"/>
    <x v="187"/>
    <s v="Osoba s tjelesnim invaliditetom od 70-100%"/>
    <s v="GST_02: §38.a.a.1."/>
    <x v="6"/>
    <x v="13"/>
    <x v="3"/>
    <x v="1"/>
    <x v="0"/>
    <x v="5"/>
    <s v="DI"/>
    <s v="nd"/>
    <s v="nd"/>
  </r>
  <r>
    <x v="1"/>
    <x v="4"/>
    <x v="7"/>
    <s v="TR01_GST01k"/>
    <x v="188"/>
    <s v="Dobrovoljni darivatelji krvi; muškarac (žena) s više od 40 (20) darivanja"/>
    <s v="GST_02: §38.a.a.3."/>
    <x v="6"/>
    <x v="13"/>
    <x v="3"/>
    <x v="1"/>
    <x v="0"/>
    <x v="5"/>
    <s v="HL"/>
    <s v="nd"/>
    <s v="nd"/>
  </r>
  <r>
    <x v="4"/>
    <x v="4"/>
    <x v="7"/>
    <s v="TR01_GZG01"/>
    <x v="189"/>
    <s v="x"/>
    <s v="GZG_01: §32"/>
    <x v="9"/>
    <x v="7"/>
    <x v="3"/>
    <x v="5"/>
    <x v="5"/>
    <x v="5"/>
    <s v="x"/>
    <s v="nd"/>
    <s v="nd"/>
  </r>
  <r>
    <x v="4"/>
    <x v="4"/>
    <x v="7"/>
    <s v="TR01_GZG01a"/>
    <x v="190"/>
    <s v="Učenik; student"/>
    <s v="GZG_01: §33"/>
    <x v="9"/>
    <x v="7"/>
    <x v="3"/>
    <x v="1"/>
    <x v="1"/>
    <x v="5"/>
    <s v="FA"/>
    <s v="nd"/>
    <s v="nd"/>
  </r>
  <r>
    <x v="4"/>
    <x v="4"/>
    <x v="7"/>
    <s v="TR01_GZG01b"/>
    <x v="191"/>
    <s v="Umirovljenik"/>
    <s v="GZG_01: §32a"/>
    <x v="9"/>
    <x v="7"/>
    <x v="3"/>
    <x v="1"/>
    <x v="1"/>
    <x v="5"/>
    <s v="OA"/>
    <n v="72035"/>
    <s v="nd"/>
  </r>
  <r>
    <x v="4"/>
    <x v="4"/>
    <x v="7"/>
    <s v="TR01_GZG01c"/>
    <x v="192"/>
    <s v="Osoba starija od 65 godina"/>
    <s v="GZG_01: §32e"/>
    <x v="9"/>
    <x v="7"/>
    <x v="3"/>
    <x v="1"/>
    <x v="1"/>
    <x v="5"/>
    <s v="OA"/>
    <n v="3772"/>
    <s v="nd"/>
  </r>
  <r>
    <x v="4"/>
    <x v="4"/>
    <x v="7"/>
    <s v="TR01_GZG01d"/>
    <x v="193"/>
    <s v="Korisnik minimalne zajamčene naknade nesposoban za rad"/>
    <s v="GZG_01: §32b"/>
    <x v="9"/>
    <x v="7"/>
    <x v="3"/>
    <x v="2"/>
    <x v="1"/>
    <x v="5"/>
    <s v="SA"/>
    <n v="1203"/>
    <s v="nd"/>
  </r>
  <r>
    <x v="4"/>
    <x v="4"/>
    <x v="7"/>
    <s v="TR01_GZG01e"/>
    <x v="194"/>
    <s v="Nezaposlena osoba"/>
    <s v="GZG_01: §34"/>
    <x v="9"/>
    <x v="7"/>
    <x v="3"/>
    <x v="1"/>
    <x v="1"/>
    <x v="5"/>
    <s v="UN"/>
    <s v="nd"/>
    <s v="nd"/>
  </r>
  <r>
    <x v="4"/>
    <x v="4"/>
    <x v="7"/>
    <s v="TR01_GZG01f"/>
    <x v="195"/>
    <s v="Osoba s invaliditetom koja nije zaposlena"/>
    <s v="GZG_01: §32c"/>
    <x v="9"/>
    <x v="7"/>
    <x v="3"/>
    <x v="1"/>
    <x v="0"/>
    <x v="5"/>
    <s v="DI"/>
    <n v="12237"/>
    <s v="nd"/>
  </r>
  <r>
    <x v="4"/>
    <x v="4"/>
    <x v="7"/>
    <s v="TR01_GZG01g"/>
    <x v="196"/>
    <s v="Član obitelji smrtno stradalog, zatočenog ili nestalog HBDR-a"/>
    <s v="GZG_01: §32g"/>
    <x v="9"/>
    <x v="7"/>
    <x v="3"/>
    <x v="1"/>
    <x v="0"/>
    <x v="5"/>
    <s v="SU"/>
    <n v="964"/>
    <n v="1120503"/>
  </r>
  <r>
    <x v="4"/>
    <x v="4"/>
    <x v="7"/>
    <s v="TR01_GZG01h"/>
    <x v="197"/>
    <s v="Osoba sa statusom roditelja njegovatelja ili njegovatelja"/>
    <s v="GZG_01: §32d"/>
    <x v="9"/>
    <x v="7"/>
    <x v="3"/>
    <x v="1"/>
    <x v="0"/>
    <x v="5"/>
    <s v="DI"/>
    <n v="41"/>
    <s v="nd"/>
  </r>
  <r>
    <x v="4"/>
    <x v="4"/>
    <x v="7"/>
    <s v="TR01_GZG01i"/>
    <x v="198"/>
    <s v="Pratitelj slijepe osobe "/>
    <s v="GZG_01: §32c"/>
    <x v="9"/>
    <x v="7"/>
    <x v="3"/>
    <x v="1"/>
    <x v="0"/>
    <x v="5"/>
    <s v="DI"/>
    <n v="298"/>
    <s v="nd"/>
  </r>
  <r>
    <x v="4"/>
    <x v="4"/>
    <x v="7"/>
    <s v="TR01_GZG01j"/>
    <x v="199"/>
    <s v="Dobrovoljni davatelj krvi "/>
    <s v="GZG_01: §32f"/>
    <x v="9"/>
    <x v="7"/>
    <x v="3"/>
    <x v="1"/>
    <x v="0"/>
    <x v="5"/>
    <s v="HL"/>
    <n v="3333"/>
    <s v="nd"/>
  </r>
  <r>
    <x v="2"/>
    <x v="4"/>
    <x v="7"/>
    <s v="TR21_GOS01"/>
    <x v="200"/>
    <s v="Osoba s invaliditetom"/>
    <s v="GOS_01: §23."/>
    <x v="7"/>
    <x v="5"/>
    <x v="3"/>
    <x v="1"/>
    <x v="0"/>
    <x v="5"/>
    <s v="DI"/>
    <s v="nd"/>
    <s v="nd"/>
  </r>
  <r>
    <x v="1"/>
    <x v="4"/>
    <x v="7"/>
    <s v="TR21_GST01"/>
    <x v="201"/>
    <s v="Djeci s teškoćama u razvoju"/>
    <s v="GST_01: §16."/>
    <x v="6"/>
    <x v="4"/>
    <x v="2"/>
    <x v="1"/>
    <x v="0"/>
    <x v="5"/>
    <s v="DI"/>
    <s v="nd"/>
    <s v="nd"/>
  </r>
  <r>
    <x v="1"/>
    <x v="4"/>
    <x v="7"/>
    <s v="TR22_GST01"/>
    <x v="202"/>
    <s v="Osobe s invaliditetom koje se kreću pomoću invalidskih kolica i osobe s teškim motoričkim smetnjama"/>
    <s v="GST_01: §31."/>
    <x v="6"/>
    <x v="4"/>
    <x v="2"/>
    <x v="1"/>
    <x v="0"/>
    <x v="5"/>
    <s v="DI"/>
    <s v="nd"/>
    <s v="nd"/>
  </r>
  <r>
    <x v="0"/>
    <x v="0"/>
    <x v="8"/>
    <s v="UN01_DSR01"/>
    <x v="203"/>
    <s v="Nezaposlena osoba, po prestanku radnog odnosa"/>
    <s v="DSR_031: §37-49"/>
    <x v="0"/>
    <x v="14"/>
    <x v="0"/>
    <x v="0"/>
    <x v="0"/>
    <x v="6"/>
    <s v="UN"/>
    <s v="nd"/>
    <n v="1392179247"/>
  </r>
  <r>
    <x v="0"/>
    <x v="1"/>
    <x v="8"/>
    <s v="UN01_DSR01"/>
    <x v="203"/>
    <s v="Nezaposlena osoba, po prestanku radnog odnosa"/>
    <s v="DSR_031: §37-49"/>
    <x v="0"/>
    <x v="14"/>
    <x v="0"/>
    <x v="0"/>
    <x v="0"/>
    <x v="6"/>
    <s v="UN"/>
    <m/>
    <m/>
  </r>
  <r>
    <x v="0"/>
    <x v="2"/>
    <x v="8"/>
    <s v="UN01_DSR01"/>
    <x v="203"/>
    <s v="Nezaposlena osoba, po prestanku radnog odnosa"/>
    <s v="DSR_031: §37-49"/>
    <x v="0"/>
    <x v="14"/>
    <x v="0"/>
    <x v="0"/>
    <x v="0"/>
    <x v="6"/>
    <s v="UN"/>
    <s v="nd"/>
    <n v="1402194632"/>
  </r>
  <r>
    <x v="0"/>
    <x v="3"/>
    <x v="8"/>
    <s v="UN01_DSR01"/>
    <x v="203"/>
    <s v="Nezaposlena osoba, po prestanku radnog odnosa"/>
    <s v="DSR_031: §37-49"/>
    <x v="0"/>
    <x v="14"/>
    <x v="0"/>
    <x v="0"/>
    <x v="0"/>
    <x v="6"/>
    <s v="UN"/>
    <s v="nd"/>
    <n v="1244660315"/>
  </r>
  <r>
    <x v="0"/>
    <x v="4"/>
    <x v="8"/>
    <s v="UN01_DSR01"/>
    <x v="203"/>
    <s v="Nezaposlena osoba, po prestanku radnog odnosa"/>
    <s v="DSR_031: §37-49"/>
    <x v="0"/>
    <x v="14"/>
    <x v="0"/>
    <x v="0"/>
    <x v="0"/>
    <x v="6"/>
    <s v="UN"/>
    <s v="nd"/>
    <n v="1077458822"/>
  </r>
  <r>
    <x v="0"/>
    <x v="5"/>
    <x v="8"/>
    <s v="UN01_DSR01"/>
    <x v="203"/>
    <s v="Nezaposlena osoba, po prestanku radnog odnosa"/>
    <s v="DSR_031: §37-49"/>
    <x v="0"/>
    <x v="14"/>
    <x v="0"/>
    <x v="0"/>
    <x v="0"/>
    <x v="6"/>
    <s v="UN"/>
    <s v="nd"/>
    <s v="nd"/>
  </r>
  <r>
    <x v="0"/>
    <x v="0"/>
    <x v="8"/>
    <s v="UN01_DSR01a"/>
    <x v="204"/>
    <s v="Nezaposlena osoba, po prestanku radnog odnosa"/>
    <s v="DSR_031: §37-49"/>
    <x v="0"/>
    <x v="14"/>
    <x v="0"/>
    <x v="0"/>
    <x v="0"/>
    <x v="6"/>
    <s v="UN"/>
    <n v="142880"/>
    <s v="nd"/>
  </r>
  <r>
    <x v="0"/>
    <x v="1"/>
    <x v="8"/>
    <s v="UN01_DSR01a"/>
    <x v="204"/>
    <s v="Nezaposlena osoba, po prestanku radnog odnosa"/>
    <s v="DSR_031: §37-49"/>
    <x v="0"/>
    <x v="14"/>
    <x v="0"/>
    <x v="0"/>
    <x v="0"/>
    <x v="6"/>
    <s v="UN"/>
    <m/>
    <m/>
  </r>
  <r>
    <x v="0"/>
    <x v="2"/>
    <x v="8"/>
    <s v="UN01_DSR01a"/>
    <x v="204"/>
    <s v="Nezaposlena osoba, po prestanku radnog odnosa"/>
    <s v="DSR_031: §37-49"/>
    <x v="0"/>
    <x v="14"/>
    <x v="0"/>
    <x v="0"/>
    <x v="0"/>
    <x v="6"/>
    <s v="UN"/>
    <n v="125005"/>
    <s v="nd"/>
  </r>
  <r>
    <x v="0"/>
    <x v="3"/>
    <x v="8"/>
    <s v="UN01_DSR01a"/>
    <x v="204"/>
    <s v="Nezaposlena osoba, po prestanku radnog odnosa"/>
    <s v="DSR_031: §37-49"/>
    <x v="0"/>
    <x v="14"/>
    <x v="0"/>
    <x v="0"/>
    <x v="0"/>
    <x v="6"/>
    <s v="UN"/>
    <n v="116933"/>
    <s v="nd"/>
  </r>
  <r>
    <x v="0"/>
    <x v="4"/>
    <x v="8"/>
    <s v="UN01_DSR01a"/>
    <x v="204"/>
    <s v="Nezaposlena osoba, po prestanku radnog odnosa"/>
    <s v="DSR_031: §37-49"/>
    <x v="0"/>
    <x v="14"/>
    <x v="0"/>
    <x v="0"/>
    <x v="0"/>
    <x v="6"/>
    <s v="UN"/>
    <n v="106976"/>
    <s v="nd"/>
  </r>
  <r>
    <x v="0"/>
    <x v="5"/>
    <x v="8"/>
    <s v="UN01_DSR01a"/>
    <x v="204"/>
    <s v="Nezaposlena osoba, po prestanku radnog odnosa"/>
    <s v="DSR_031: §37-49"/>
    <x v="0"/>
    <x v="14"/>
    <x v="0"/>
    <x v="0"/>
    <x v="0"/>
    <x v="6"/>
    <s v="UN"/>
    <s v="nd"/>
    <s v="nd"/>
  </r>
  <r>
    <x v="0"/>
    <x v="0"/>
    <x v="8"/>
    <s v="UN01_DSR01b"/>
    <x v="205"/>
    <s v="Nezaposlena osoba, po prestanku radnog odnosa"/>
    <s v="DSR_031: §37-49"/>
    <x v="0"/>
    <x v="14"/>
    <x v="0"/>
    <x v="0"/>
    <x v="0"/>
    <x v="6"/>
    <s v="UN"/>
    <n v="695"/>
    <s v="nd"/>
  </r>
  <r>
    <x v="0"/>
    <x v="1"/>
    <x v="8"/>
    <s v="UN01_DSR01b"/>
    <x v="205"/>
    <s v="Nezaposlena osoba, po prestanku radnog odnosa"/>
    <s v="DSR_031: §37-49"/>
    <x v="0"/>
    <x v="14"/>
    <x v="0"/>
    <x v="0"/>
    <x v="0"/>
    <x v="6"/>
    <s v="UN"/>
    <m/>
    <m/>
  </r>
  <r>
    <x v="0"/>
    <x v="2"/>
    <x v="8"/>
    <s v="UN01_DSR01b"/>
    <x v="205"/>
    <s v="Nezaposlena osoba, po prestanku radnog odnosa"/>
    <s v="DSR_031: §37-49"/>
    <x v="0"/>
    <x v="14"/>
    <x v="0"/>
    <x v="0"/>
    <x v="0"/>
    <x v="6"/>
    <s v="UN"/>
    <n v="1630"/>
    <s v="nd"/>
  </r>
  <r>
    <x v="0"/>
    <x v="3"/>
    <x v="8"/>
    <s v="UN01_DSR01b"/>
    <x v="205"/>
    <s v="Nezaposlena osoba, po prestanku radnog odnosa"/>
    <s v="DSR_031: §37-49"/>
    <x v="0"/>
    <x v="14"/>
    <x v="0"/>
    <x v="0"/>
    <x v="0"/>
    <x v="6"/>
    <s v="UN"/>
    <n v="1249"/>
    <s v="nd"/>
  </r>
  <r>
    <x v="0"/>
    <x v="4"/>
    <x v="8"/>
    <s v="UN01_DSR01b"/>
    <x v="205"/>
    <s v="Nezaposlena osoba, po prestanku radnog odnosa"/>
    <s v="DSR_031: §37-49"/>
    <x v="0"/>
    <x v="14"/>
    <x v="0"/>
    <x v="0"/>
    <x v="0"/>
    <x v="6"/>
    <s v="UN"/>
    <n v="1411"/>
    <s v="nd"/>
  </r>
  <r>
    <x v="0"/>
    <x v="5"/>
    <x v="8"/>
    <s v="UN01_DSR01b"/>
    <x v="205"/>
    <s v="Nezaposlena osoba, po prestanku radnog odnosa"/>
    <s v="DSR_031: §37-49"/>
    <x v="0"/>
    <x v="14"/>
    <x v="0"/>
    <x v="0"/>
    <x v="0"/>
    <x v="6"/>
    <s v="UN"/>
    <s v="nd"/>
    <s v="nd"/>
  </r>
  <r>
    <x v="0"/>
    <x v="0"/>
    <x v="8"/>
    <s v="UN01_DSR01d"/>
    <x v="206"/>
    <s v="Nezaposlena žena koja je ostvarila pravo na naknadu za nezaposlenost, a ispunjava uvjet ostvarenog mirovinskog staža"/>
    <s v="DSR_031, DSR_032a: §15"/>
    <x v="0"/>
    <x v="14"/>
    <x v="0"/>
    <x v="0"/>
    <x v="0"/>
    <x v="6"/>
    <s v="UN"/>
    <s v="nd"/>
    <s v="nd"/>
  </r>
  <r>
    <x v="0"/>
    <x v="1"/>
    <x v="8"/>
    <s v="UN01_DSR01d"/>
    <x v="206"/>
    <s v="Nezaposlena žena koja je ostvarila pravo na naknadu za nezaposlenost, a ispunjava uvjet ostvarenog mirovinskog staža"/>
    <s v="DSR_031, DSR_032a: §15"/>
    <x v="0"/>
    <x v="14"/>
    <x v="0"/>
    <x v="0"/>
    <x v="0"/>
    <x v="6"/>
    <s v="UN"/>
    <m/>
    <m/>
  </r>
  <r>
    <x v="0"/>
    <x v="2"/>
    <x v="8"/>
    <s v="UN01_DSR01d"/>
    <x v="206"/>
    <s v="Nezaposlena žena koja je ostvarila pravo na naknadu za nezaposlenost, a ispunjava uvjet ostvarenog mirovinskog staža"/>
    <s v="DSR_031, DSR_032a: §15"/>
    <x v="0"/>
    <x v="14"/>
    <x v="0"/>
    <x v="0"/>
    <x v="0"/>
    <x v="6"/>
    <s v="UN"/>
    <n v="1624"/>
    <s v="nd"/>
  </r>
  <r>
    <x v="0"/>
    <x v="3"/>
    <x v="8"/>
    <s v="UN01_DSR01d"/>
    <x v="206"/>
    <s v="Nezaposlena žena koja je ostvarila pravo na naknadu za nezaposlenost, a ispunjava uvjet ostvarenog mirovinskog staža"/>
    <s v="DSR_031, DSR_032a: §15"/>
    <x v="0"/>
    <x v="14"/>
    <x v="0"/>
    <x v="0"/>
    <x v="0"/>
    <x v="6"/>
    <s v="UN"/>
    <n v="1489"/>
    <s v="nd"/>
  </r>
  <r>
    <x v="0"/>
    <x v="4"/>
    <x v="8"/>
    <s v="UN01_DSR01d"/>
    <x v="206"/>
    <s v="Nezaposlena žena koja je ostvarila pravo na naknadu za nezaposlenost, a ispunjava uvjet ostvarenog mirovinskog staža"/>
    <s v="DSR_031, DSR_032a: §15"/>
    <x v="0"/>
    <x v="14"/>
    <x v="0"/>
    <x v="0"/>
    <x v="0"/>
    <x v="6"/>
    <s v="UN"/>
    <n v="1324"/>
    <s v="nd"/>
  </r>
  <r>
    <x v="0"/>
    <x v="5"/>
    <x v="8"/>
    <s v="UN01_DSR01d"/>
    <x v="206"/>
    <s v="Nezaposlena žena koja je ostvarila pravo na naknadu za nezaposlenost, a ispunjava uvjet ostvarenog mirovinskog staža"/>
    <s v="DSR_031, DSR_032a: §15"/>
    <x v="0"/>
    <x v="14"/>
    <x v="0"/>
    <x v="0"/>
    <x v="0"/>
    <x v="6"/>
    <s v="UN"/>
    <s v="nd"/>
    <s v="nd"/>
  </r>
  <r>
    <x v="0"/>
    <x v="0"/>
    <x v="8"/>
    <s v="UN02_DSR01"/>
    <x v="207"/>
    <s v="Nezaposlena osoba koju je HZZ uputio na obrazovanje i osposobljavanje"/>
    <s v="DSR_031: §54"/>
    <x v="0"/>
    <x v="14"/>
    <x v="6"/>
    <x v="0"/>
    <x v="0"/>
    <x v="9"/>
    <s v="UN"/>
    <n v="20673"/>
    <s v="nd"/>
  </r>
  <r>
    <x v="0"/>
    <x v="1"/>
    <x v="8"/>
    <s v="UN02_DSR01"/>
    <x v="207"/>
    <s v="Nezaposlena osoba koju je HZZ uputio na obrazovanje i osposobljavanje"/>
    <s v="DSR_031: §54"/>
    <x v="0"/>
    <x v="14"/>
    <x v="6"/>
    <x v="0"/>
    <x v="0"/>
    <x v="9"/>
    <s v="UN"/>
    <m/>
    <m/>
  </r>
  <r>
    <x v="0"/>
    <x v="2"/>
    <x v="8"/>
    <s v="UN02_DSR01"/>
    <x v="207"/>
    <s v="Nezaposlena osoba koju je HZZ uputio na obrazovanje i osposobljavanje"/>
    <s v="DSR_031: §54"/>
    <x v="0"/>
    <x v="14"/>
    <x v="6"/>
    <x v="0"/>
    <x v="0"/>
    <x v="9"/>
    <s v="UN"/>
    <n v="1822"/>
    <s v="nd"/>
  </r>
  <r>
    <x v="0"/>
    <x v="3"/>
    <x v="8"/>
    <s v="UN02_DSR01"/>
    <x v="207"/>
    <s v="Nezaposlena osoba koju je HZZ uputio na obrazovanje i osposobljavanje"/>
    <s v="DSR_031: §54"/>
    <x v="0"/>
    <x v="14"/>
    <x v="6"/>
    <x v="0"/>
    <x v="0"/>
    <x v="9"/>
    <s v="UN"/>
    <n v="1800"/>
    <s v="nd"/>
  </r>
  <r>
    <x v="0"/>
    <x v="4"/>
    <x v="8"/>
    <s v="UN02_DSR01"/>
    <x v="207"/>
    <s v="Nezaposlena osoba koju je HZZ uputio na obrazovanje i osposobljavanje"/>
    <s v="DSR_031: §54"/>
    <x v="0"/>
    <x v="14"/>
    <x v="6"/>
    <x v="0"/>
    <x v="0"/>
    <x v="9"/>
    <s v="UN"/>
    <n v="1422"/>
    <s v="nd"/>
  </r>
  <r>
    <x v="0"/>
    <x v="5"/>
    <x v="8"/>
    <s v="UN02_DSR01"/>
    <x v="207"/>
    <s v="Nezaposlena osoba koju je HZZ uputio na obrazovanje i osposobljavanje"/>
    <s v="DSR_031: §54"/>
    <x v="0"/>
    <x v="14"/>
    <x v="6"/>
    <x v="0"/>
    <x v="0"/>
    <x v="9"/>
    <s v="UN"/>
    <s v="nd"/>
    <s v="nd"/>
  </r>
  <r>
    <x v="0"/>
    <x v="0"/>
    <x v="8"/>
    <s v="UN02_DSR02"/>
    <x v="208"/>
    <s v="Nezaposlena osoba na stručnom osposobljavanju za rad bez zasnivanja radnog odnosa"/>
    <s v="DSR_031: §54.a; DSR_030: §6-8"/>
    <x v="0"/>
    <x v="14"/>
    <x v="6"/>
    <x v="0"/>
    <x v="0"/>
    <x v="9"/>
    <s v="UN"/>
    <n v="5253"/>
    <s v="nd"/>
  </r>
  <r>
    <x v="0"/>
    <x v="1"/>
    <x v="8"/>
    <s v="UN02_DSR02"/>
    <x v="208"/>
    <s v="Nezaposlena osoba na stručnom osposobljavanju za rad bez zasnivanja radnog odnosa"/>
    <s v="DSR_031: §54.a; DSR_030: §6-8"/>
    <x v="0"/>
    <x v="14"/>
    <x v="6"/>
    <x v="0"/>
    <x v="0"/>
    <x v="9"/>
    <s v="UN"/>
    <m/>
    <m/>
  </r>
  <r>
    <x v="0"/>
    <x v="2"/>
    <x v="8"/>
    <s v="UN02_DSR02"/>
    <x v="208"/>
    <s v="Nezaposlena osoba na stručnom osposobljavanju za rad bez zasnivanja radnog odnosa"/>
    <s v="DSR_031: §54.a; DSR_030: §6-8"/>
    <x v="0"/>
    <x v="14"/>
    <x v="6"/>
    <x v="0"/>
    <x v="0"/>
    <x v="9"/>
    <s v="UN"/>
    <n v="14523"/>
    <s v="nd"/>
  </r>
  <r>
    <x v="0"/>
    <x v="3"/>
    <x v="8"/>
    <s v="UN02_DSR02"/>
    <x v="208"/>
    <s v="Nezaposlena osoba na stručnom osposobljavanju za rad bez zasnivanja radnog odnosa"/>
    <s v="DSR_031: §54.a; DSR_030: §6-8"/>
    <x v="0"/>
    <x v="14"/>
    <x v="6"/>
    <x v="0"/>
    <x v="0"/>
    <x v="9"/>
    <s v="UN"/>
    <n v="14538"/>
    <s v="nd"/>
  </r>
  <r>
    <x v="0"/>
    <x v="4"/>
    <x v="8"/>
    <s v="UN02_DSR02"/>
    <x v="208"/>
    <s v="Nezaposlena osoba na stručnom osposobljavanju za rad bez zasnivanja radnog odnosa"/>
    <s v="DSR_031: §54.a; DSR_030: §6-8"/>
    <x v="0"/>
    <x v="14"/>
    <x v="6"/>
    <x v="0"/>
    <x v="0"/>
    <x v="9"/>
    <s v="UN"/>
    <n v="18579"/>
    <s v="nd"/>
  </r>
  <r>
    <x v="0"/>
    <x v="5"/>
    <x v="8"/>
    <s v="UN02_DSR02"/>
    <x v="208"/>
    <s v="Nezaposlena osoba na stručnom osposobljavanju za rad bez zasnivanja radnog odnosa"/>
    <s v="DSR_031: §54.a; DSR_030: §6-8"/>
    <x v="0"/>
    <x v="14"/>
    <x v="6"/>
    <x v="0"/>
    <x v="0"/>
    <x v="9"/>
    <s v="UN"/>
    <s v="nd"/>
    <s v="nd"/>
  </r>
  <r>
    <x v="1"/>
    <x v="4"/>
    <x v="8"/>
    <s v="UN02_GST01"/>
    <x v="209"/>
    <s v="Član kućanstva koje prima ZMN ili nezaposlena osoba prijavljena na Zavodu za zapošljavanje"/>
    <s v="GST_01: §23."/>
    <x v="6"/>
    <x v="4"/>
    <x v="3"/>
    <x v="1"/>
    <x v="0"/>
    <x v="5"/>
    <s v="UN"/>
    <s v="nd"/>
    <n v="0"/>
  </r>
  <r>
    <x v="0"/>
    <x v="0"/>
    <x v="8"/>
    <s v="UN03_DSR01"/>
    <x v="210"/>
    <s v="Nezaposlena osoba koja nađe zaposlenje u drugom mjestu"/>
    <s v="DSR_031: §55"/>
    <x v="0"/>
    <x v="14"/>
    <x v="6"/>
    <x v="0"/>
    <x v="0"/>
    <x v="7"/>
    <s v="UN"/>
    <n v="63"/>
    <s v="nd"/>
  </r>
  <r>
    <x v="0"/>
    <x v="1"/>
    <x v="8"/>
    <s v="UN03_DSR01"/>
    <x v="210"/>
    <s v="Nezaposlena osoba koja nađe zaposlenje u drugom mjestu"/>
    <s v="DSR_031: §55"/>
    <x v="0"/>
    <x v="14"/>
    <x v="6"/>
    <x v="0"/>
    <x v="0"/>
    <x v="7"/>
    <s v="UN"/>
    <m/>
    <m/>
  </r>
  <r>
    <x v="0"/>
    <x v="2"/>
    <x v="8"/>
    <s v="UN03_DSR01"/>
    <x v="210"/>
    <s v="Nezaposlena osoba koja nađe zaposlenje u drugom mjestu"/>
    <s v="DSR_031: §55"/>
    <x v="0"/>
    <x v="14"/>
    <x v="6"/>
    <x v="0"/>
    <x v="0"/>
    <x v="7"/>
    <s v="UN"/>
    <n v="18"/>
    <s v="nd"/>
  </r>
  <r>
    <x v="0"/>
    <x v="3"/>
    <x v="8"/>
    <s v="UN03_DSR01"/>
    <x v="210"/>
    <s v="Nezaposlena osoba koja nađe zaposlenje u drugom mjestu"/>
    <s v="DSR_031: §55"/>
    <x v="0"/>
    <x v="14"/>
    <x v="6"/>
    <x v="0"/>
    <x v="0"/>
    <x v="7"/>
    <s v="UN"/>
    <n v="18"/>
    <s v="nd"/>
  </r>
  <r>
    <x v="0"/>
    <x v="4"/>
    <x v="8"/>
    <s v="UN03_DSR01"/>
    <x v="210"/>
    <s v="Nezaposlena osoba koja nađe zaposlenje u drugom mjestu"/>
    <s v="DSR_031: §55"/>
    <x v="0"/>
    <x v="14"/>
    <x v="6"/>
    <x v="0"/>
    <x v="0"/>
    <x v="7"/>
    <s v="UN"/>
    <n v="21"/>
    <s v="nd"/>
  </r>
  <r>
    <x v="0"/>
    <x v="5"/>
    <x v="8"/>
    <s v="UN03_DSR01"/>
    <x v="210"/>
    <s v="Nezaposlena osoba koja nađe zaposlenje u drugom mjestu"/>
    <s v="DSR_031: §55"/>
    <x v="0"/>
    <x v="14"/>
    <x v="6"/>
    <x v="0"/>
    <x v="0"/>
    <x v="7"/>
    <s v="UN"/>
    <s v="nd"/>
    <s v="nd"/>
  </r>
  <r>
    <x v="0"/>
    <x v="0"/>
    <x v="8"/>
    <s v="UN03_DSR02"/>
    <x v="211"/>
    <s v="Nezaposlena osoba koja nađe zaposlenje u drugom mjestu"/>
    <s v="DSR_031: §55"/>
    <x v="0"/>
    <x v="14"/>
    <x v="6"/>
    <x v="0"/>
    <x v="0"/>
    <x v="5"/>
    <s v="UN"/>
    <n v="7303"/>
    <s v="nd"/>
  </r>
  <r>
    <x v="0"/>
    <x v="1"/>
    <x v="8"/>
    <s v="UN03_DSR02"/>
    <x v="211"/>
    <s v="Nezaposlena osoba koja nađe zaposlenje u drugom mjestu"/>
    <s v="DSR_031: §55"/>
    <x v="0"/>
    <x v="14"/>
    <x v="6"/>
    <x v="0"/>
    <x v="0"/>
    <x v="5"/>
    <s v="UN"/>
    <m/>
    <m/>
  </r>
  <r>
    <x v="0"/>
    <x v="2"/>
    <x v="8"/>
    <s v="UN03_DSR02"/>
    <x v="211"/>
    <s v="Nezaposlena osoba koja nađe zaposlenje u drugom mjestu"/>
    <s v="DSR_031: §55"/>
    <x v="0"/>
    <x v="14"/>
    <x v="6"/>
    <x v="0"/>
    <x v="0"/>
    <x v="5"/>
    <s v="UN"/>
    <n v="9196"/>
    <s v="nd"/>
  </r>
  <r>
    <x v="0"/>
    <x v="3"/>
    <x v="8"/>
    <s v="UN03_DSR02"/>
    <x v="211"/>
    <s v="Nezaposlena osoba koja nađe zaposlenje u drugom mjestu"/>
    <s v="DSR_031: §55"/>
    <x v="0"/>
    <x v="14"/>
    <x v="6"/>
    <x v="0"/>
    <x v="0"/>
    <x v="5"/>
    <s v="UN"/>
    <n v="10108"/>
    <s v="nd"/>
  </r>
  <r>
    <x v="0"/>
    <x v="4"/>
    <x v="8"/>
    <s v="UN03_DSR02"/>
    <x v="211"/>
    <s v="Nezaposlena osoba koja nađe zaposlenje u drugom mjestu"/>
    <s v="DSR_031: §55"/>
    <x v="0"/>
    <x v="14"/>
    <x v="6"/>
    <x v="0"/>
    <x v="0"/>
    <x v="5"/>
    <s v="UN"/>
    <n v="9680"/>
    <s v="nd"/>
  </r>
  <r>
    <x v="0"/>
    <x v="5"/>
    <x v="8"/>
    <s v="UN03_DSR02"/>
    <x v="211"/>
    <s v="Nezaposlena osoba koja nađe zaposlenje u drugom mjestu"/>
    <s v="DSR_031: §55"/>
    <x v="0"/>
    <x v="14"/>
    <x v="6"/>
    <x v="0"/>
    <x v="0"/>
    <x v="5"/>
    <s v="UN"/>
    <s v="nd"/>
    <s v="nd"/>
  </r>
  <r>
    <x v="0"/>
    <x v="0"/>
    <x v="8"/>
    <s v="UN91_DSR01"/>
    <x v="212"/>
    <s v="Osiguranik produženog mirovinskog osiguranja na temelju ugovora o radu na određeno vrijeme za stalne sezonske poslove"/>
    <s v="DSR_031: §55.a, DSR_206"/>
    <x v="0"/>
    <x v="14"/>
    <x v="0"/>
    <x v="0"/>
    <x v="0"/>
    <x v="6"/>
    <s v="UN"/>
    <s v="x"/>
    <s v="x"/>
  </r>
  <r>
    <x v="0"/>
    <x v="1"/>
    <x v="8"/>
    <s v="UN91_DSR01"/>
    <x v="212"/>
    <s v="Osiguranik produženog mirovinskog osiguranja na temelju ugovora o radu na određeno vrijeme za stalne sezonske poslove"/>
    <s v="DSR_031: §55.a, DSR_206"/>
    <x v="0"/>
    <x v="14"/>
    <x v="0"/>
    <x v="0"/>
    <x v="0"/>
    <x v="6"/>
    <s v="UN"/>
    <m/>
    <m/>
  </r>
  <r>
    <x v="0"/>
    <x v="2"/>
    <x v="8"/>
    <s v="UN91_DSR01"/>
    <x v="212"/>
    <s v="Osiguranik produženog mirovinskog osiguranja na temelju ugovora o radu na određeno vrijeme za stalne sezonske poslove"/>
    <s v="DSR_031: §55.a, DSR_206"/>
    <x v="0"/>
    <x v="14"/>
    <x v="0"/>
    <x v="0"/>
    <x v="0"/>
    <x v="6"/>
    <s v="UN"/>
    <s v="x"/>
    <s v="x"/>
  </r>
  <r>
    <x v="0"/>
    <x v="3"/>
    <x v="8"/>
    <s v="UN91_DSR01"/>
    <x v="212"/>
    <s v="Osiguranik produženog mirovinskog osiguranja na temelju ugovora o radu na određeno vrijeme za stalne sezonske poslove"/>
    <s v="DSR_031: §55.a, DSR_206"/>
    <x v="0"/>
    <x v="14"/>
    <x v="0"/>
    <x v="0"/>
    <x v="0"/>
    <x v="6"/>
    <s v="UN"/>
    <n v="745"/>
    <s v="nd"/>
  </r>
  <r>
    <x v="0"/>
    <x v="4"/>
    <x v="8"/>
    <s v="UN91_DSR01"/>
    <x v="212"/>
    <s v="Osiguranik produženog mirovinskog osiguranja na temelju ugovora o radu na određeno vrijeme za stalne sezonske poslove"/>
    <s v="DSR_031: §55.a, DSR_206"/>
    <x v="0"/>
    <x v="14"/>
    <x v="0"/>
    <x v="0"/>
    <x v="0"/>
    <x v="6"/>
    <s v="UN"/>
    <n v="1267"/>
    <n v="11081084"/>
  </r>
  <r>
    <x v="0"/>
    <x v="5"/>
    <x v="8"/>
    <s v="UN91_DSR01"/>
    <x v="212"/>
    <s v="Osiguranik produženog mirovinskog osiguranja na temelju ugovora o radu na određeno vrijeme za stalne sezonske poslove"/>
    <s v="DSR_031: §55.a, DSR_206"/>
    <x v="0"/>
    <x v="14"/>
    <x v="0"/>
    <x v="0"/>
    <x v="0"/>
    <x v="6"/>
    <s v="UN"/>
    <s v="nd"/>
    <s v="n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PivotTable1" cacheId="1783" applyNumberFormats="0" applyBorderFormats="0" applyFontFormats="0" applyPatternFormats="0" applyAlignmentFormats="0" applyWidthHeightFormats="1" dataCaption="Values" showMissing="0" updatedVersion="4" minRefreshableVersion="3" useAutoFormatting="1" rowGrandTotals="0" itemPrintTitles="1" createdVersion="6" indent="0" outline="1" outlineData="1" multipleFieldFilters="0" rowHeaderCaption="Naknade 2015.">
  <location ref="B6:D219" firstHeaderRow="0" firstDataRow="1" firstDataCol="1" rowPageCount="2" colPageCount="1"/>
  <pivotFields count="16">
    <pivotField multipleItemSelectionAllowed="1" showAll="0">
      <items count="9">
        <item x="2"/>
        <item x="3"/>
        <item x="1"/>
        <item x="4"/>
        <item x="5"/>
        <item x="6"/>
        <item x="7"/>
        <item x="0"/>
        <item t="default"/>
      </items>
    </pivotField>
    <pivotField axis="axisPage" multipleItemSelectionAllowed="1"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 defaultSubtotal="0">
      <items count="9">
        <item x="2"/>
        <item x="0"/>
        <item x="4"/>
        <item x="6"/>
        <item x="1"/>
        <item x="8"/>
        <item x="3"/>
        <item x="5"/>
        <item x="7"/>
      </items>
    </pivotField>
    <pivotField showAll="0"/>
    <pivotField axis="axisRow" showAll="0">
      <items count="276">
        <item x="68"/>
        <item x="85"/>
        <item x="89"/>
        <item x="90"/>
        <item x="21"/>
        <item x="20"/>
        <item x="22"/>
        <item x="24"/>
        <item x="25"/>
        <item x="64"/>
        <item x="65"/>
        <item x="67"/>
        <item x="66"/>
        <item x="19"/>
        <item x="17"/>
        <item x="18"/>
        <item x="23"/>
        <item x="0"/>
        <item x="2"/>
        <item x="4"/>
        <item x="1"/>
        <item x="3"/>
        <item x="58"/>
        <item m="1" x="245"/>
        <item m="1" x="239"/>
        <item x="39"/>
        <item x="16"/>
        <item x="61"/>
        <item x="147"/>
        <item x="9"/>
        <item x="33"/>
        <item x="32"/>
        <item x="31"/>
        <item x="98"/>
        <item x="99"/>
        <item x="148"/>
        <item x="95"/>
        <item x="92"/>
        <item x="94"/>
        <item x="91"/>
        <item x="93"/>
        <item x="49"/>
        <item x="47"/>
        <item x="101"/>
        <item x="56"/>
        <item x="100"/>
        <item x="40"/>
        <item x="42"/>
        <item x="41"/>
        <item x="44"/>
        <item x="46"/>
        <item x="50"/>
        <item x="45"/>
        <item x="30"/>
        <item x="43"/>
        <item x="48"/>
        <item x="51"/>
        <item x="55"/>
        <item x="52"/>
        <item x="69"/>
        <item x="70"/>
        <item x="97"/>
        <item x="96"/>
        <item x="6"/>
        <item x="7"/>
        <item x="119"/>
        <item x="8"/>
        <item m="1" x="254"/>
        <item x="29"/>
        <item x="34"/>
        <item x="120"/>
        <item x="59"/>
        <item x="62"/>
        <item x="149"/>
        <item x="143"/>
        <item x="150"/>
        <item x="142"/>
        <item x="144"/>
        <item x="136"/>
        <item x="138"/>
        <item x="140"/>
        <item x="137"/>
        <item x="139"/>
        <item x="37"/>
        <item x="36"/>
        <item x="38"/>
        <item x="35"/>
        <item x="11"/>
        <item x="14"/>
        <item x="12"/>
        <item x="13"/>
        <item x="15"/>
        <item x="88"/>
        <item x="153"/>
        <item x="81"/>
        <item x="26"/>
        <item x="82"/>
        <item x="83"/>
        <item x="57"/>
        <item x="72"/>
        <item x="53"/>
        <item x="54"/>
        <item x="152"/>
        <item x="10"/>
        <item x="145"/>
        <item x="80"/>
        <item x="118"/>
        <item x="60"/>
        <item x="74"/>
        <item x="84"/>
        <item x="27"/>
        <item x="113"/>
        <item x="115"/>
        <item x="116"/>
        <item x="114"/>
        <item x="102"/>
        <item x="28"/>
        <item m="1" x="241"/>
        <item x="87"/>
        <item x="79"/>
        <item x="76"/>
        <item x="75"/>
        <item x="86"/>
        <item m="1" x="260"/>
        <item x="78"/>
        <item x="71"/>
        <item x="151"/>
        <item x="146"/>
        <item x="5"/>
        <item x="141"/>
        <item x="117"/>
        <item x="203"/>
        <item x="204"/>
        <item x="205"/>
        <item m="1" x="213"/>
        <item x="206"/>
        <item x="207"/>
        <item x="208"/>
        <item x="210"/>
        <item x="211"/>
        <item x="212"/>
        <item x="111"/>
        <item x="122"/>
        <item m="1" x="274"/>
        <item m="1" x="218"/>
        <item m="1" x="265"/>
        <item m="1" x="256"/>
        <item m="1" x="273"/>
        <item x="123"/>
        <item x="124"/>
        <item x="106"/>
        <item x="107"/>
        <item x="135"/>
        <item x="189"/>
        <item m="1" x="244"/>
        <item m="1" x="266"/>
        <item m="1" x="263"/>
        <item m="1" x="250"/>
        <item m="1" x="227"/>
        <item m="1" x="268"/>
        <item m="1" x="272"/>
        <item m="1" x="264"/>
        <item m="1" x="224"/>
        <item m="1" x="261"/>
        <item x="209"/>
        <item x="105"/>
        <item x="112"/>
        <item x="134"/>
        <item x="126"/>
        <item x="177"/>
        <item m="1" x="221"/>
        <item m="1" x="262"/>
        <item m="1" x="214"/>
        <item m="1" x="246"/>
        <item m="1" x="220"/>
        <item m="1" x="216"/>
        <item m="1" x="223"/>
        <item m="1" x="255"/>
        <item m="1" x="269"/>
        <item m="1" x="230"/>
        <item m="1" x="237"/>
        <item m="1" x="258"/>
        <item x="202"/>
        <item x="104"/>
        <item x="133"/>
        <item x="164"/>
        <item m="1" x="251"/>
        <item m="1" x="229"/>
        <item m="1" x="259"/>
        <item m="1" x="270"/>
        <item m="1" x="225"/>
        <item m="1" x="232"/>
        <item m="1" x="236"/>
        <item m="1" x="228"/>
        <item m="1" x="247"/>
        <item m="1" x="231"/>
        <item m="1" x="222"/>
        <item m="1" x="226"/>
        <item x="103"/>
        <item x="132"/>
        <item x="125"/>
        <item x="129"/>
        <item x="130"/>
        <item x="131"/>
        <item x="154"/>
        <item m="1" x="242"/>
        <item m="1" x="253"/>
        <item m="1" x="234"/>
        <item m="1" x="271"/>
        <item m="1" x="238"/>
        <item m="1" x="215"/>
        <item m="1" x="233"/>
        <item m="1" x="240"/>
        <item m="1" x="267"/>
        <item m="1" x="217"/>
        <item m="1" x="219"/>
        <item m="1" x="248"/>
        <item x="73"/>
        <item x="77"/>
        <item x="128"/>
        <item x="121"/>
        <item x="63"/>
        <item x="190"/>
        <item x="191"/>
        <item x="192"/>
        <item x="193"/>
        <item x="194"/>
        <item x="195"/>
        <item x="196"/>
        <item x="197"/>
        <item x="198"/>
        <item x="199"/>
        <item x="110"/>
        <item x="109"/>
        <item x="108"/>
        <item x="12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201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55"/>
        <item x="156"/>
        <item x="157"/>
        <item x="158"/>
        <item x="159"/>
        <item x="160"/>
        <item x="161"/>
        <item x="162"/>
        <item x="163"/>
        <item x="200"/>
        <item m="1" x="252"/>
        <item m="1" x="257"/>
        <item m="1" x="243"/>
        <item m="1" x="235"/>
        <item m="1" x="249"/>
        <item t="default"/>
      </items>
    </pivotField>
    <pivotField showAll="0"/>
    <pivotField showAll="0"/>
    <pivotField showAll="0">
      <items count="16">
        <item x="7"/>
        <item x="8"/>
        <item x="6"/>
        <item x="9"/>
        <item x="2"/>
        <item x="5"/>
        <item x="1"/>
        <item x="0"/>
        <item x="11"/>
        <item x="4"/>
        <item x="3"/>
        <item x="14"/>
        <item x="10"/>
        <item x="12"/>
        <item x="13"/>
        <item t="default"/>
      </items>
    </pivotField>
    <pivotField showAll="0">
      <items count="16">
        <item x="12"/>
        <item x="5"/>
        <item x="6"/>
        <item x="4"/>
        <item x="7"/>
        <item x="0"/>
        <item x="14"/>
        <item x="1"/>
        <item x="2"/>
        <item x="3"/>
        <item x="10"/>
        <item x="9"/>
        <item x="13"/>
        <item x="8"/>
        <item x="11"/>
        <item t="default"/>
      </items>
    </pivotField>
    <pivotField showAll="0">
      <items count="8">
        <item x="1"/>
        <item x="0"/>
        <item x="6"/>
        <item x="4"/>
        <item x="3"/>
        <item x="5"/>
        <item x="2"/>
        <item t="default"/>
      </items>
    </pivotField>
    <pivotField showAll="0">
      <items count="7">
        <item x="1"/>
        <item x="3"/>
        <item x="0"/>
        <item x="2"/>
        <item x="4"/>
        <item x="5"/>
        <item t="default"/>
      </items>
    </pivotField>
    <pivotField axis="axisPage" showAll="0">
      <items count="7">
        <item x="1"/>
        <item x="4"/>
        <item x="2"/>
        <item x="0"/>
        <item x="3"/>
        <item x="5"/>
        <item t="default"/>
      </items>
    </pivotField>
    <pivotField showAll="0">
      <items count="11">
        <item x="6"/>
        <item x="0"/>
        <item x="3"/>
        <item x="8"/>
        <item x="4"/>
        <item x="7"/>
        <item x="1"/>
        <item x="2"/>
        <item x="9"/>
        <item x="5"/>
        <item t="default"/>
      </items>
    </pivotField>
    <pivotField showAll="0"/>
    <pivotField dataField="1" showAll="0"/>
    <pivotField dataField="1" showAll="0"/>
  </pivotFields>
  <rowFields count="1">
    <field x="4"/>
  </rowFields>
  <rowItems count="2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8"/>
    </i>
    <i>
      <x v="119"/>
    </i>
    <i>
      <x v="120"/>
    </i>
    <i>
      <x v="121"/>
    </i>
    <i>
      <x v="122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8"/>
    </i>
    <i>
      <x v="149"/>
    </i>
    <i>
      <x v="150"/>
    </i>
    <i>
      <x v="151"/>
    </i>
    <i>
      <x v="152"/>
    </i>
    <i>
      <x v="153"/>
    </i>
    <i>
      <x v="164"/>
    </i>
    <i>
      <x v="165"/>
    </i>
    <i>
      <x v="166"/>
    </i>
    <i>
      <x v="167"/>
    </i>
    <i>
      <x v="168"/>
    </i>
    <i>
      <x v="169"/>
    </i>
    <i>
      <x v="182"/>
    </i>
    <i>
      <x v="183"/>
    </i>
    <i>
      <x v="184"/>
    </i>
    <i>
      <x v="185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</rowItems>
  <colFields count="1">
    <field x="-2"/>
  </colFields>
  <colItems count="2">
    <i>
      <x/>
    </i>
    <i i="1">
      <x v="1"/>
    </i>
  </colItems>
  <pageFields count="2">
    <pageField fld="1" hier="-1"/>
    <pageField fld="11" hier="-1"/>
  </pageFields>
  <dataFields count="2">
    <dataField name="Broj korisnika" fld="14" baseField="2" baseItem="0"/>
    <dataField name="Ukupni iznos (HRK)" fld="15" baseField="2" baseItem="0"/>
  </dataFields>
  <formats count="16">
    <format dxfId="2">
      <pivotArea dataOnly="0" labelOnly="1" outline="0" fieldPosition="0">
        <references count="1">
          <reference field="11" count="0"/>
        </references>
      </pivotArea>
    </format>
    <format dxfId="3">
      <pivotArea dataOnly="0" labelOnly="1" outline="0" fieldPosition="0">
        <references count="1">
          <reference field="4" count="0"/>
        </references>
      </pivotArea>
    </format>
    <format dxfId="4">
      <pivotArea outline="0" collapsedLevelsAreSubtotals="1" fieldPosition="0"/>
    </format>
    <format dxfId="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4">
      <pivotArea dataOnly="0" labelOnly="1" fieldPosition="0">
        <references count="1">
          <reference field="4" count="0"/>
        </references>
      </pivotArea>
    </format>
    <format dxfId="1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2">
    <conditionalFormat scope="data" priority="2">
      <pivotAreas count="1">
        <pivotArea outline="0" fieldPosition="0">
          <references count="1">
            <reference field="4294967294" count="1" selected="0">
              <x v="1"/>
            </reference>
          </references>
        </pivotArea>
      </pivotAreas>
    </conditionalFormat>
    <conditionalFormat scope="data" priority="1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Light8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0.bin"/><Relationship Id="rId1" Type="http://schemas.openxmlformats.org/officeDocument/2006/relationships/pivotTable" Target="../pivotTables/pivotTable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spm.hr/pristup-informacijama/statisticka-izvjesca-1765/statisticka-izvjesca-za-2011-godinu/2331" TargetMode="External"/><Relationship Id="rId18" Type="http://schemas.openxmlformats.org/officeDocument/2006/relationships/hyperlink" Target="http://www.hzzo.hr/o-zavodu/izvjesca/" TargetMode="External"/><Relationship Id="rId26" Type="http://schemas.openxmlformats.org/officeDocument/2006/relationships/hyperlink" Target="http://www.mirovinsko.hr/default.aspx?id=723" TargetMode="External"/><Relationship Id="rId39" Type="http://schemas.openxmlformats.org/officeDocument/2006/relationships/hyperlink" Target="http://www.mspm.hr/pristup-informacijama/statisticka-izvjesca-1765/statisticka-izvjesca-za-2014-godinu/2292" TargetMode="External"/><Relationship Id="rId21" Type="http://schemas.openxmlformats.org/officeDocument/2006/relationships/hyperlink" Target="http://www.hzzo.hr/o-zavodu/izvjesca/" TargetMode="External"/><Relationship Id="rId34" Type="http://schemas.openxmlformats.org/officeDocument/2006/relationships/hyperlink" Target="http://www.osijek.hr/index.php/cro/Gradska-uprava/Vazni-dokumenti/Godisnje-izvjesce-o-radu-Grada-Osijeka-za-2015.-godinu" TargetMode="External"/><Relationship Id="rId42" Type="http://schemas.openxmlformats.org/officeDocument/2006/relationships/hyperlink" Target="http://www.hzz.hr/default.aspx?id=10055" TargetMode="External"/><Relationship Id="rId47" Type="http://schemas.openxmlformats.org/officeDocument/2006/relationships/comments" Target="../comments1.xml"/><Relationship Id="rId7" Type="http://schemas.openxmlformats.org/officeDocument/2006/relationships/hyperlink" Target="http://www.dzs.hr/Hrv/Publication/stat_year.htm" TargetMode="External"/><Relationship Id="rId2" Type="http://schemas.openxmlformats.org/officeDocument/2006/relationships/hyperlink" Target="https://vlada.gov.hr/sjednice/178-sjednica-vlade-republike-hrvatske/14722" TargetMode="External"/><Relationship Id="rId16" Type="http://schemas.openxmlformats.org/officeDocument/2006/relationships/hyperlink" Target="http://www.hzz.hr/default.aspx?id=10055" TargetMode="External"/><Relationship Id="rId29" Type="http://schemas.openxmlformats.org/officeDocument/2006/relationships/hyperlink" Target="http://www.mirovinsko.hr/default.aspx?id=723" TargetMode="External"/><Relationship Id="rId1" Type="http://schemas.openxmlformats.org/officeDocument/2006/relationships/printerSettings" Target="../printerSettings/printerSettings2.bin"/><Relationship Id="rId6" Type="http://schemas.openxmlformats.org/officeDocument/2006/relationships/hyperlink" Target="http://www.dzs.hr/Hrv_Eng/publication/2016/10-01-05_01_2016.htm" TargetMode="External"/><Relationship Id="rId11" Type="http://schemas.openxmlformats.org/officeDocument/2006/relationships/hyperlink" Target="http://www.mspm.hr/pristup-informacijama/statisticka-izvjesca-1765/statisticka-izvjesca-za-2015-godinu/2291" TargetMode="External"/><Relationship Id="rId24" Type="http://schemas.openxmlformats.org/officeDocument/2006/relationships/hyperlink" Target="https://branitelji.gov.hr/dokumenti/10?page=1&amp;tag=-1&amp;tip2=13&amp;Datumod=&amp;Datumdo=&amp;pojam=" TargetMode="External"/><Relationship Id="rId32" Type="http://schemas.openxmlformats.org/officeDocument/2006/relationships/hyperlink" Target="http://www.rijeka.hr/IzvjestajOIzvrsenjuProracuna2015" TargetMode="External"/><Relationship Id="rId37" Type="http://schemas.openxmlformats.org/officeDocument/2006/relationships/hyperlink" Target="http://www.obz.hr/hr/index.php?tekst=1675" TargetMode="External"/><Relationship Id="rId40" Type="http://schemas.openxmlformats.org/officeDocument/2006/relationships/hyperlink" Target="http://www.mspm.hr/pristup-informacijama/statisticka-izvjesca-1765/statisticka-izvjesca-za-2015-godinu/2291" TargetMode="External"/><Relationship Id="rId45" Type="http://schemas.openxmlformats.org/officeDocument/2006/relationships/printerSettings" Target="../printerSettings/printerSettings3.bin"/><Relationship Id="rId5" Type="http://schemas.openxmlformats.org/officeDocument/2006/relationships/hyperlink" Target="http://www.mirovinsko.hr/default.aspx?id=723" TargetMode="External"/><Relationship Id="rId15" Type="http://schemas.openxmlformats.org/officeDocument/2006/relationships/hyperlink" Target="http://www.hzz.hr/default.aspx?id=10055" TargetMode="External"/><Relationship Id="rId23" Type="http://schemas.openxmlformats.org/officeDocument/2006/relationships/hyperlink" Target="https://vlada.gov.hr/sjednice/111-sjednica-vlade-republike-hrvatske/1121" TargetMode="External"/><Relationship Id="rId28" Type="http://schemas.openxmlformats.org/officeDocument/2006/relationships/hyperlink" Target="http://www.mirovinsko.hr/default.aspx?id=723" TargetMode="External"/><Relationship Id="rId36" Type="http://schemas.openxmlformats.org/officeDocument/2006/relationships/hyperlink" Target="http://www.sn.pgz.hr/default.asp?Link=odluke&amp;id=33775" TargetMode="External"/><Relationship Id="rId10" Type="http://schemas.openxmlformats.org/officeDocument/2006/relationships/hyperlink" Target="http://www.zagreb.hr/" TargetMode="External"/><Relationship Id="rId19" Type="http://schemas.openxmlformats.org/officeDocument/2006/relationships/hyperlink" Target="http://www.hzzo.hr/o-zavodu/izvjesca/" TargetMode="External"/><Relationship Id="rId31" Type="http://schemas.openxmlformats.org/officeDocument/2006/relationships/hyperlink" Target="http://www.mirovinsko.hr/default.aspx?id=723" TargetMode="External"/><Relationship Id="rId44" Type="http://schemas.openxmlformats.org/officeDocument/2006/relationships/hyperlink" Target="http://www.split.hr/lgs.axd?t=16&amp;id=16040" TargetMode="External"/><Relationship Id="rId4" Type="http://schemas.openxmlformats.org/officeDocument/2006/relationships/hyperlink" Target="http://www.mirovinsko.hr/default.aspx?id=723" TargetMode="External"/><Relationship Id="rId9" Type="http://schemas.openxmlformats.org/officeDocument/2006/relationships/hyperlink" Target="http://www.zagreb.hr/" TargetMode="External"/><Relationship Id="rId14" Type="http://schemas.openxmlformats.org/officeDocument/2006/relationships/hyperlink" Target="http://www.hzz.hr/default.aspx?id=10055" TargetMode="External"/><Relationship Id="rId22" Type="http://schemas.openxmlformats.org/officeDocument/2006/relationships/hyperlink" Target="http://www.hzzo.hr/o-zavodu/izvjesca/" TargetMode="External"/><Relationship Id="rId27" Type="http://schemas.openxmlformats.org/officeDocument/2006/relationships/hyperlink" Target="http://www.mirovinsko.hr/default.aspx?id=723" TargetMode="External"/><Relationship Id="rId30" Type="http://schemas.openxmlformats.org/officeDocument/2006/relationships/hyperlink" Target="http://www.mirovinsko.hr/default.aspx?id=723" TargetMode="External"/><Relationship Id="rId35" Type="http://schemas.openxmlformats.org/officeDocument/2006/relationships/hyperlink" Target="https://www.dalmacija.hr/Portals/0/docs/15.Godi%C5%A1nji%20izvje%C5%A1taj%20o%20izvr%C5%A1enju%20Prora%C4%8Duna%20Splitsko-dalmatinske%20%C5%BEupanije%20za%202015.pdf" TargetMode="External"/><Relationship Id="rId43" Type="http://schemas.openxmlformats.org/officeDocument/2006/relationships/hyperlink" Target="http://www.zagreb.hr/default.aspx?ID=99924" TargetMode="External"/><Relationship Id="rId8" Type="http://schemas.openxmlformats.org/officeDocument/2006/relationships/hyperlink" Target="http://www.hzz.hr/default.aspx?id=10055" TargetMode="External"/><Relationship Id="rId3" Type="http://schemas.openxmlformats.org/officeDocument/2006/relationships/hyperlink" Target="https://vlada.gov.hr/sjednice/27-sjednica-vlade-republike-hrvatske/1045" TargetMode="External"/><Relationship Id="rId12" Type="http://schemas.openxmlformats.org/officeDocument/2006/relationships/hyperlink" Target="http://www.mspm.hr/pristup-informacijama/statisticka-izvjesca-1765/statisticka-izvjesca-za-2103-godinu/2325" TargetMode="External"/><Relationship Id="rId17" Type="http://schemas.openxmlformats.org/officeDocument/2006/relationships/hyperlink" Target="http://www.hzz.hr/default.aspx?id=10053" TargetMode="External"/><Relationship Id="rId25" Type="http://schemas.openxmlformats.org/officeDocument/2006/relationships/hyperlink" Target="https://branitelji.gov.hr/dokumenti/10?page=1&amp;tag=-1&amp;tip2=13&amp;Datumod=&amp;Datumdo=&amp;pojam=" TargetMode="External"/><Relationship Id="rId33" Type="http://schemas.openxmlformats.org/officeDocument/2006/relationships/hyperlink" Target="http://www.osijek.hr/index.php/cro/Gradska-uprava/Vazni-dokumenti/Odluka-o-donosenju-Godisnjeg-izvjestaja-o-izvrsenju-Proracuna-Grada-Osijeka-za-2015." TargetMode="External"/><Relationship Id="rId38" Type="http://schemas.openxmlformats.org/officeDocument/2006/relationships/hyperlink" Target="http://www.mspm.hr/pristup-informacijama/statisticka-izvjesca-1765/statisticka-izvjesca-za-2012-godinu/2326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www.hzzo.hr/o-zavodu/izvjesca/" TargetMode="External"/><Relationship Id="rId41" Type="http://schemas.openxmlformats.org/officeDocument/2006/relationships/hyperlink" Target="https://bib.irb.hr/datoteka/807966.Izvjetaj_-_Publikacija_1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22"/>
  <sheetViews>
    <sheetView showGridLines="0" showRowColHeaders="0" tabSelected="1" zoomScaleNormal="100" workbookViewId="0">
      <selection activeCell="B2" sqref="B2"/>
    </sheetView>
  </sheetViews>
  <sheetFormatPr defaultRowHeight="15"/>
  <cols>
    <col min="1" max="1" width="3" customWidth="1"/>
    <col min="2" max="2" width="105.7109375" style="56" customWidth="1"/>
  </cols>
  <sheetData>
    <row r="1" spans="2:2" ht="15.95" customHeight="1">
      <c r="B1" s="59"/>
    </row>
    <row r="2" spans="2:2" ht="18">
      <c r="B2" s="57" t="s">
        <v>0</v>
      </c>
    </row>
    <row r="3" spans="2:2" ht="18">
      <c r="B3" s="57"/>
    </row>
    <row r="4" spans="2:2" ht="15.75">
      <c r="B4" s="64" t="s">
        <v>1</v>
      </c>
    </row>
    <row r="5" spans="2:2" ht="15.75">
      <c r="B5" s="58"/>
    </row>
    <row r="6" spans="2:2" ht="30">
      <c r="B6" s="134" t="s">
        <v>2</v>
      </c>
    </row>
    <row r="7" spans="2:2">
      <c r="B7" s="134"/>
    </row>
    <row r="8" spans="2:2" ht="60">
      <c r="B8" s="134" t="s">
        <v>3</v>
      </c>
    </row>
    <row r="9" spans="2:2">
      <c r="B9" s="134"/>
    </row>
    <row r="10" spans="2:2" ht="60">
      <c r="B10" s="59" t="s">
        <v>4</v>
      </c>
    </row>
    <row r="11" spans="2:2">
      <c r="B11" s="59"/>
    </row>
    <row r="12" spans="2:2" ht="30">
      <c r="B12" s="134" t="s">
        <v>5</v>
      </c>
    </row>
    <row r="13" spans="2:2">
      <c r="B13" s="109" t="s">
        <v>6</v>
      </c>
    </row>
    <row r="14" spans="2:2">
      <c r="B14" s="60"/>
    </row>
    <row r="15" spans="2:2" ht="40.5" customHeight="1">
      <c r="B15" s="104" t="s">
        <v>7</v>
      </c>
    </row>
    <row r="17" spans="2:2" ht="45">
      <c r="B17" s="59" t="s">
        <v>8</v>
      </c>
    </row>
    <row r="18" spans="2:2" ht="15.75">
      <c r="B18" s="58"/>
    </row>
    <row r="19" spans="2:2">
      <c r="B19" s="59" t="s">
        <v>9</v>
      </c>
    </row>
    <row r="20" spans="2:2" ht="30">
      <c r="B20" s="59" t="s">
        <v>10</v>
      </c>
    </row>
    <row r="21" spans="2:2" ht="30">
      <c r="B21" s="59" t="s">
        <v>11</v>
      </c>
    </row>
    <row r="22" spans="2:2" ht="30">
      <c r="B22" s="59" t="s">
        <v>12</v>
      </c>
    </row>
  </sheetData>
  <sheetProtection algorithmName="SHA-512" hashValue="R138KjltInZb0QO2iemwRx3fowEiQW/vGm4kGLyXmtywgLWNUx32Og+SfGuDG5dv6l5LNhI8urLgzi0oK0dx6Q==" saltValue="ihH/fEurX9r+NY868/E1S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1:AQ52"/>
  <sheetViews>
    <sheetView showGridLines="0" showRowColHeaders="0" zoomScale="80" zoomScaleNormal="80" workbookViewId="0">
      <pane xSplit="3" ySplit="4" topLeftCell="D5" activePane="bottomRight" state="frozen"/>
      <selection pane="bottomRight" activeCell="B4" sqref="B4"/>
      <selection pane="bottomLeft" activeCell="B4" sqref="B4"/>
      <selection pane="topRight" activeCell="B4" sqref="B4"/>
    </sheetView>
  </sheetViews>
  <sheetFormatPr defaultColWidth="8.7109375" defaultRowHeight="15"/>
  <cols>
    <col min="1" max="1" width="3" style="6" customWidth="1"/>
    <col min="2" max="2" width="16.140625" style="16" customWidth="1"/>
    <col min="3" max="3" width="45.140625" style="19" customWidth="1"/>
    <col min="4" max="4" width="49.42578125" style="19" customWidth="1"/>
    <col min="5" max="5" width="21.42578125" style="16" customWidth="1"/>
    <col min="6" max="6" width="10.42578125" style="7" customWidth="1"/>
    <col min="7" max="7" width="10.85546875" style="7" customWidth="1"/>
    <col min="8" max="8" width="13.140625" style="8" customWidth="1"/>
    <col min="9" max="12" width="12.42578125" style="8" customWidth="1"/>
    <col min="13" max="13" width="16.140625" style="37" customWidth="1"/>
    <col min="14" max="14" width="18.7109375" style="9" customWidth="1"/>
    <col min="15" max="15" width="16.42578125" style="9" customWidth="1"/>
    <col min="16" max="16" width="16.42578125" style="31" customWidth="1"/>
    <col min="17" max="17" width="16.140625" style="37" hidden="1" customWidth="1"/>
    <col min="18" max="18" width="18.7109375" style="10" hidden="1" customWidth="1"/>
    <col min="19" max="19" width="18.42578125" style="4" hidden="1" customWidth="1"/>
    <col min="20" max="20" width="16.42578125" style="33" hidden="1" customWidth="1"/>
    <col min="21" max="21" width="8.42578125" style="6" hidden="1" customWidth="1"/>
    <col min="22" max="32" width="4.42578125" style="6" hidden="1" customWidth="1"/>
    <col min="33" max="33" width="8.7109375" style="6" hidden="1" customWidth="1"/>
    <col min="34" max="42" width="5.42578125" style="6" hidden="1" customWidth="1"/>
    <col min="43" max="43" width="11.42578125" style="31" customWidth="1"/>
    <col min="44" max="16384" width="8.7109375" style="6"/>
  </cols>
  <sheetData>
    <row r="1" spans="2:43" ht="4.5" customHeight="1">
      <c r="B1" s="138"/>
      <c r="C1" s="78"/>
      <c r="D1" s="139"/>
      <c r="E1" s="138"/>
      <c r="F1" s="140"/>
      <c r="G1" s="140"/>
      <c r="H1" s="141"/>
      <c r="I1" s="141"/>
      <c r="J1" s="141"/>
      <c r="K1" s="141"/>
      <c r="L1" s="141"/>
      <c r="M1" s="147"/>
      <c r="N1" s="143"/>
      <c r="O1" s="143"/>
      <c r="P1" s="145"/>
      <c r="Q1" s="147"/>
      <c r="R1" s="148"/>
      <c r="S1" s="149"/>
      <c r="T1" s="150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45"/>
    </row>
    <row r="2" spans="2:43" ht="16.5" customHeight="1">
      <c r="B2" s="138"/>
      <c r="C2" s="78"/>
      <c r="D2" s="139"/>
      <c r="E2" s="138"/>
      <c r="F2" s="121" t="s">
        <v>412</v>
      </c>
      <c r="G2" s="122"/>
      <c r="H2" s="122"/>
      <c r="I2" s="122"/>
      <c r="J2" s="122"/>
      <c r="K2" s="123"/>
      <c r="L2" s="141"/>
      <c r="M2" s="147"/>
      <c r="N2" s="143"/>
      <c r="O2" s="143"/>
      <c r="P2" s="145"/>
      <c r="Q2" s="147"/>
      <c r="R2" s="148"/>
      <c r="S2" s="149"/>
      <c r="T2" s="150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45"/>
    </row>
    <row r="3" spans="2:43" s="5" customFormat="1" ht="17.45" customHeight="1">
      <c r="B3" s="88" t="s">
        <v>413</v>
      </c>
      <c r="C3" s="89" t="s">
        <v>414</v>
      </c>
      <c r="D3" s="90" t="s">
        <v>415</v>
      </c>
      <c r="E3" s="90" t="s">
        <v>416</v>
      </c>
      <c r="F3" s="91" t="s">
        <v>417</v>
      </c>
      <c r="G3" s="92" t="s">
        <v>418</v>
      </c>
      <c r="H3" s="92" t="s">
        <v>419</v>
      </c>
      <c r="I3" s="92" t="s">
        <v>420</v>
      </c>
      <c r="J3" s="92" t="s">
        <v>421</v>
      </c>
      <c r="K3" s="93" t="s">
        <v>422</v>
      </c>
      <c r="L3" s="94" t="s">
        <v>423</v>
      </c>
      <c r="M3" s="99" t="s">
        <v>440</v>
      </c>
      <c r="N3" s="94" t="s">
        <v>441</v>
      </c>
      <c r="O3" s="94" t="s">
        <v>442</v>
      </c>
      <c r="P3" s="102" t="s">
        <v>443</v>
      </c>
      <c r="Q3" s="142" t="s">
        <v>444</v>
      </c>
      <c r="R3" s="144" t="s">
        <v>445</v>
      </c>
      <c r="S3" s="144" t="s">
        <v>446</v>
      </c>
      <c r="T3" s="225" t="s">
        <v>447</v>
      </c>
      <c r="U3" s="226" t="s">
        <v>448</v>
      </c>
      <c r="V3" s="154" t="s">
        <v>449</v>
      </c>
      <c r="W3" s="154"/>
      <c r="X3" s="154" t="s">
        <v>450</v>
      </c>
      <c r="Y3" s="154" t="s">
        <v>451</v>
      </c>
      <c r="Z3" s="154" t="s">
        <v>452</v>
      </c>
      <c r="AA3" s="154" t="s">
        <v>453</v>
      </c>
      <c r="AB3" s="154" t="s">
        <v>454</v>
      </c>
      <c r="AC3" s="154" t="s">
        <v>455</v>
      </c>
      <c r="AD3" s="154" t="s">
        <v>456</v>
      </c>
      <c r="AE3" s="154" t="s">
        <v>457</v>
      </c>
      <c r="AF3" s="154" t="s">
        <v>458</v>
      </c>
      <c r="AG3" s="154"/>
      <c r="AH3" s="154" t="s">
        <v>459</v>
      </c>
      <c r="AI3" s="154" t="s">
        <v>460</v>
      </c>
      <c r="AJ3" s="154" t="s">
        <v>461</v>
      </c>
      <c r="AK3" s="154" t="s">
        <v>462</v>
      </c>
      <c r="AL3" s="154" t="s">
        <v>463</v>
      </c>
      <c r="AM3" s="154" t="s">
        <v>464</v>
      </c>
      <c r="AN3" s="154"/>
      <c r="AO3" s="154"/>
      <c r="AP3" s="154"/>
      <c r="AQ3" s="102" t="s">
        <v>465</v>
      </c>
    </row>
    <row r="4" spans="2:43" ht="17.45" customHeight="1">
      <c r="B4" s="103" t="s">
        <v>97</v>
      </c>
      <c r="C4" s="103"/>
      <c r="D4" s="139"/>
      <c r="E4" s="138"/>
      <c r="F4" s="140"/>
      <c r="G4" s="140"/>
      <c r="H4" s="141"/>
      <c r="I4" s="141"/>
      <c r="J4" s="141"/>
      <c r="K4" s="141"/>
      <c r="L4" s="141"/>
      <c r="M4" s="147"/>
      <c r="N4" s="143"/>
      <c r="O4" s="143"/>
      <c r="P4" s="145"/>
      <c r="Q4" s="147"/>
      <c r="R4" s="148"/>
      <c r="S4" s="149"/>
      <c r="T4" s="150"/>
      <c r="U4" s="227"/>
      <c r="V4" s="152"/>
      <c r="W4" s="152"/>
      <c r="X4" s="153"/>
      <c r="Y4" s="153"/>
      <c r="Z4" s="155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45"/>
    </row>
    <row r="5" spans="2:43">
      <c r="B5" s="166"/>
      <c r="C5" s="210"/>
      <c r="D5" s="206"/>
      <c r="E5" s="206"/>
      <c r="F5" s="167"/>
      <c r="G5" s="167"/>
      <c r="H5" s="2"/>
      <c r="I5" s="167"/>
      <c r="J5" s="167"/>
      <c r="K5" s="167"/>
      <c r="L5" s="2"/>
      <c r="M5" s="147"/>
      <c r="N5" s="143"/>
      <c r="O5" s="143"/>
      <c r="P5" s="145"/>
      <c r="Q5" s="147"/>
      <c r="R5" s="148"/>
      <c r="S5" s="149"/>
      <c r="T5" s="150"/>
      <c r="U5" s="227"/>
      <c r="V5" s="152"/>
      <c r="W5" s="152"/>
      <c r="X5" s="153"/>
      <c r="Y5" s="153"/>
      <c r="Z5" s="155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45"/>
    </row>
    <row r="6" spans="2:43" ht="27" customHeight="1">
      <c r="B6" s="124" t="s">
        <v>267</v>
      </c>
      <c r="C6" s="124"/>
      <c r="D6" s="170"/>
      <c r="E6" s="170"/>
      <c r="F6" s="167"/>
      <c r="G6" s="167"/>
      <c r="H6" s="167"/>
      <c r="I6" s="167"/>
      <c r="J6" s="167"/>
      <c r="K6" s="167"/>
      <c r="L6" s="167"/>
      <c r="M6" s="168"/>
      <c r="N6" s="143"/>
      <c r="O6" s="143"/>
      <c r="P6" s="171"/>
      <c r="Q6" s="168"/>
      <c r="R6" s="143"/>
      <c r="S6" s="169"/>
      <c r="T6" s="171"/>
      <c r="U6" s="21"/>
      <c r="V6" s="21"/>
      <c r="W6" s="21"/>
      <c r="X6" s="153"/>
      <c r="Y6" s="153"/>
      <c r="Z6" s="155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71"/>
    </row>
    <row r="7" spans="2:43">
      <c r="B7" s="166"/>
      <c r="C7" s="210"/>
      <c r="D7" s="206"/>
      <c r="E7" s="206"/>
      <c r="F7" s="167"/>
      <c r="G7" s="167"/>
      <c r="H7" s="2"/>
      <c r="I7" s="167"/>
      <c r="J7" s="167"/>
      <c r="K7" s="167"/>
      <c r="L7" s="2"/>
      <c r="M7" s="147"/>
      <c r="N7" s="143"/>
      <c r="O7" s="143"/>
      <c r="P7" s="145"/>
      <c r="Q7" s="147"/>
      <c r="R7" s="148"/>
      <c r="S7" s="149"/>
      <c r="T7" s="150"/>
      <c r="U7" s="143"/>
      <c r="V7" s="151"/>
      <c r="W7" s="164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45"/>
    </row>
    <row r="8" spans="2:43">
      <c r="B8" s="166"/>
      <c r="C8" s="210"/>
      <c r="D8" s="206"/>
      <c r="E8" s="206"/>
      <c r="F8" s="167"/>
      <c r="G8" s="167"/>
      <c r="H8" s="2"/>
      <c r="I8" s="167"/>
      <c r="J8" s="167"/>
      <c r="K8" s="167"/>
      <c r="L8" s="2"/>
      <c r="M8" s="147"/>
      <c r="N8" s="143"/>
      <c r="O8" s="143"/>
      <c r="P8" s="145"/>
      <c r="Q8" s="147"/>
      <c r="R8" s="148"/>
      <c r="S8" s="149"/>
      <c r="T8" s="150"/>
      <c r="U8" s="143"/>
      <c r="V8" s="151"/>
      <c r="W8" s="164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45"/>
    </row>
    <row r="9" spans="2:43" ht="27" customHeight="1">
      <c r="B9" s="124" t="s">
        <v>278</v>
      </c>
      <c r="C9" s="124"/>
      <c r="D9" s="206"/>
      <c r="E9" s="206"/>
      <c r="F9" s="167"/>
      <c r="G9" s="167"/>
      <c r="H9" s="167"/>
      <c r="I9" s="167"/>
      <c r="J9" s="167"/>
      <c r="K9" s="167"/>
      <c r="L9" s="167"/>
      <c r="M9" s="168"/>
      <c r="N9" s="169"/>
      <c r="O9" s="169"/>
      <c r="P9" s="171"/>
      <c r="Q9" s="168"/>
      <c r="R9" s="169"/>
      <c r="S9" s="169"/>
      <c r="T9" s="171"/>
      <c r="U9" s="143"/>
      <c r="V9" s="151"/>
      <c r="W9" s="164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71"/>
    </row>
    <row r="10" spans="2:43">
      <c r="B10" s="166"/>
      <c r="C10" s="210"/>
      <c r="D10" s="206"/>
      <c r="E10" s="206"/>
      <c r="F10" s="167"/>
      <c r="G10" s="167"/>
      <c r="H10" s="2"/>
      <c r="I10" s="167"/>
      <c r="J10" s="167"/>
      <c r="K10" s="167"/>
      <c r="L10" s="2"/>
      <c r="M10" s="147"/>
      <c r="N10" s="143"/>
      <c r="O10" s="143"/>
      <c r="P10" s="145"/>
      <c r="Q10" s="147"/>
      <c r="R10" s="148"/>
      <c r="S10" s="149"/>
      <c r="T10" s="150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45"/>
    </row>
    <row r="11" spans="2:43">
      <c r="B11" s="166"/>
      <c r="C11" s="210"/>
      <c r="D11" s="206"/>
      <c r="E11" s="206"/>
      <c r="F11" s="167"/>
      <c r="G11" s="167"/>
      <c r="H11" s="2"/>
      <c r="I11" s="167"/>
      <c r="J11" s="167"/>
      <c r="K11" s="167"/>
      <c r="L11" s="2"/>
      <c r="M11" s="147"/>
      <c r="N11" s="143"/>
      <c r="O11" s="143"/>
      <c r="P11" s="145"/>
      <c r="Q11" s="147"/>
      <c r="R11" s="148"/>
      <c r="S11" s="149"/>
      <c r="T11" s="150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45"/>
    </row>
    <row r="12" spans="2:43" ht="27" customHeight="1">
      <c r="B12" s="124" t="s">
        <v>297</v>
      </c>
      <c r="C12" s="124"/>
      <c r="D12" s="17"/>
      <c r="E12" s="18"/>
      <c r="F12" s="2"/>
      <c r="G12" s="2"/>
      <c r="H12" s="167"/>
      <c r="I12" s="167"/>
      <c r="J12" s="167"/>
      <c r="K12" s="167"/>
      <c r="L12" s="167"/>
      <c r="M12" s="168"/>
      <c r="N12" s="143"/>
      <c r="O12" s="169"/>
      <c r="P12" s="171"/>
      <c r="Q12" s="168"/>
      <c r="R12" s="148"/>
      <c r="S12" s="169"/>
      <c r="T12" s="171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71"/>
    </row>
    <row r="13" spans="2:43" ht="37.5" customHeight="1">
      <c r="B13" s="156" t="s">
        <v>1697</v>
      </c>
      <c r="C13" s="65" t="s">
        <v>1698</v>
      </c>
      <c r="D13" s="66" t="s">
        <v>1373</v>
      </c>
      <c r="E13" s="157" t="s">
        <v>1699</v>
      </c>
      <c r="F13" s="158" t="s">
        <v>96</v>
      </c>
      <c r="G13" s="158" t="s">
        <v>96</v>
      </c>
      <c r="H13" s="159" t="s">
        <v>470</v>
      </c>
      <c r="I13" s="159" t="s">
        <v>691</v>
      </c>
      <c r="J13" s="159" t="s">
        <v>622</v>
      </c>
      <c r="K13" s="159" t="s">
        <v>623</v>
      </c>
      <c r="L13" s="159" t="s">
        <v>452</v>
      </c>
      <c r="M13" s="160" t="s">
        <v>18</v>
      </c>
      <c r="N13" s="161" t="s">
        <v>18</v>
      </c>
      <c r="O13" s="162">
        <v>923550</v>
      </c>
      <c r="P13" s="163" t="s">
        <v>1700</v>
      </c>
      <c r="Q13" s="168" t="s">
        <v>821</v>
      </c>
      <c r="R13" s="169" t="s">
        <v>821</v>
      </c>
      <c r="S13" s="169" t="s">
        <v>821</v>
      </c>
      <c r="T13" s="171" t="s">
        <v>821</v>
      </c>
      <c r="U13" s="143">
        <v>1</v>
      </c>
      <c r="V13" s="151"/>
      <c r="W13" s="164" t="str">
        <f>LEFT(B13,2)</f>
        <v>OA</v>
      </c>
      <c r="X13" s="153">
        <f t="shared" ref="X13:AF13" si="0">IF($W13=X$3,1,0)</f>
        <v>0</v>
      </c>
      <c r="Y13" s="153">
        <f t="shared" si="0"/>
        <v>0</v>
      </c>
      <c r="Z13" s="153">
        <f t="shared" si="0"/>
        <v>1</v>
      </c>
      <c r="AA13" s="153">
        <f t="shared" si="0"/>
        <v>0</v>
      </c>
      <c r="AB13" s="153">
        <f t="shared" si="0"/>
        <v>0</v>
      </c>
      <c r="AC13" s="153">
        <f t="shared" si="0"/>
        <v>0</v>
      </c>
      <c r="AD13" s="153">
        <f t="shared" si="0"/>
        <v>0</v>
      </c>
      <c r="AE13" s="153">
        <f t="shared" si="0"/>
        <v>0</v>
      </c>
      <c r="AF13" s="153">
        <f t="shared" si="0"/>
        <v>0</v>
      </c>
      <c r="AG13" s="153"/>
      <c r="AH13" s="153">
        <v>1</v>
      </c>
      <c r="AI13" s="153">
        <v>0</v>
      </c>
      <c r="AJ13" s="153">
        <v>0</v>
      </c>
      <c r="AK13" s="153">
        <v>0</v>
      </c>
      <c r="AL13" s="153">
        <v>0</v>
      </c>
      <c r="AM13" s="153">
        <v>1</v>
      </c>
      <c r="AN13" s="153"/>
      <c r="AO13" s="153" t="str">
        <f>IF(AH13=1,"A1",IF(AI13=1,"A2",IF(AJ13=1,"A3",0)))</f>
        <v>A1</v>
      </c>
      <c r="AP13" s="153" t="str">
        <f>IF(AK13=1,"B1",IF(AL13=1,"B2",IF(AM13=1,"B3",0)))</f>
        <v>B3</v>
      </c>
      <c r="AQ13" s="163" t="str">
        <f>CONCATENATE(AO13,";",AP13)</f>
        <v>A1;B3</v>
      </c>
    </row>
    <row r="14" spans="2:43" s="14" customFormat="1">
      <c r="B14" s="166"/>
      <c r="C14" s="17"/>
      <c r="D14" s="67"/>
      <c r="E14" s="154"/>
      <c r="F14" s="140"/>
      <c r="G14" s="140"/>
      <c r="H14" s="167"/>
      <c r="I14" s="167"/>
      <c r="J14" s="167"/>
      <c r="K14" s="167"/>
      <c r="L14" s="167"/>
      <c r="M14" s="168"/>
      <c r="N14" s="143"/>
      <c r="O14" s="169"/>
      <c r="P14" s="145"/>
      <c r="Q14" s="248"/>
      <c r="R14" s="210"/>
      <c r="S14" s="210"/>
      <c r="T14" s="249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145"/>
    </row>
    <row r="15" spans="2:43" s="14" customFormat="1">
      <c r="B15" s="209"/>
      <c r="C15" s="210"/>
      <c r="D15" s="170"/>
      <c r="E15" s="210"/>
      <c r="F15" s="167"/>
      <c r="G15" s="167"/>
      <c r="H15" s="167"/>
      <c r="I15" s="167"/>
      <c r="J15" s="167"/>
      <c r="K15" s="167"/>
      <c r="L15" s="167"/>
      <c r="M15" s="248"/>
      <c r="N15" s="210"/>
      <c r="O15" s="210"/>
      <c r="P15" s="249"/>
      <c r="Q15" s="248"/>
      <c r="R15" s="210"/>
      <c r="S15" s="210"/>
      <c r="T15" s="249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49"/>
    </row>
    <row r="16" spans="2:43" ht="27" customHeight="1">
      <c r="B16" s="124" t="s">
        <v>304</v>
      </c>
      <c r="C16" s="124"/>
      <c r="D16" s="170"/>
      <c r="E16" s="138"/>
      <c r="F16" s="141"/>
      <c r="G16" s="141"/>
      <c r="H16" s="167"/>
      <c r="I16" s="167"/>
      <c r="J16" s="167"/>
      <c r="K16" s="167"/>
      <c r="L16" s="2"/>
      <c r="M16" s="147"/>
      <c r="N16" s="143"/>
      <c r="O16" s="143"/>
      <c r="P16" s="145"/>
      <c r="Q16" s="147"/>
      <c r="R16" s="143"/>
      <c r="S16" s="143"/>
      <c r="T16" s="145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45"/>
    </row>
    <row r="17" spans="2:43">
      <c r="B17" s="166"/>
      <c r="C17" s="210"/>
      <c r="D17" s="170"/>
      <c r="E17" s="206"/>
      <c r="F17" s="167"/>
      <c r="G17" s="167"/>
      <c r="H17" s="2"/>
      <c r="I17" s="167"/>
      <c r="J17" s="167"/>
      <c r="K17" s="167"/>
      <c r="L17" s="2"/>
      <c r="M17" s="147"/>
      <c r="N17" s="143"/>
      <c r="O17" s="143"/>
      <c r="P17" s="145"/>
      <c r="Q17" s="147"/>
      <c r="R17" s="143"/>
      <c r="S17" s="143"/>
      <c r="T17" s="145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45"/>
    </row>
    <row r="18" spans="2:43">
      <c r="B18" s="166"/>
      <c r="C18" s="210"/>
      <c r="D18" s="170"/>
      <c r="E18" s="206"/>
      <c r="F18" s="167"/>
      <c r="G18" s="167"/>
      <c r="H18" s="2"/>
      <c r="I18" s="167"/>
      <c r="J18" s="167"/>
      <c r="K18" s="167"/>
      <c r="L18" s="2"/>
      <c r="M18" s="147"/>
      <c r="N18" s="143"/>
      <c r="O18" s="143"/>
      <c r="P18" s="145"/>
      <c r="Q18" s="147"/>
      <c r="R18" s="143"/>
      <c r="S18" s="143"/>
      <c r="T18" s="145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45"/>
    </row>
    <row r="19" spans="2:43" ht="27" customHeight="1">
      <c r="B19" s="124" t="s">
        <v>313</v>
      </c>
      <c r="C19" s="124"/>
      <c r="D19" s="170"/>
      <c r="E19" s="206"/>
      <c r="F19" s="167"/>
      <c r="G19" s="167"/>
      <c r="H19" s="2"/>
      <c r="I19" s="167"/>
      <c r="J19" s="167"/>
      <c r="K19" s="167"/>
      <c r="L19" s="2"/>
      <c r="M19" s="207"/>
      <c r="N19" s="208"/>
      <c r="O19" s="143"/>
      <c r="P19" s="237"/>
      <c r="Q19" s="207"/>
      <c r="R19" s="208"/>
      <c r="S19" s="143"/>
      <c r="T19" s="237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237"/>
    </row>
    <row r="20" spans="2:43" ht="30" customHeight="1">
      <c r="B20" s="156" t="s">
        <v>1701</v>
      </c>
      <c r="C20" s="65" t="s">
        <v>1702</v>
      </c>
      <c r="D20" s="66" t="s">
        <v>1614</v>
      </c>
      <c r="E20" s="157" t="s">
        <v>1699</v>
      </c>
      <c r="F20" s="158" t="s">
        <v>96</v>
      </c>
      <c r="G20" s="158" t="s">
        <v>96</v>
      </c>
      <c r="H20" s="159" t="s">
        <v>470</v>
      </c>
      <c r="I20" s="159" t="s">
        <v>691</v>
      </c>
      <c r="J20" s="159" t="s">
        <v>472</v>
      </c>
      <c r="K20" s="159" t="s">
        <v>623</v>
      </c>
      <c r="L20" s="159" t="s">
        <v>454</v>
      </c>
      <c r="M20" s="160" t="s">
        <v>18</v>
      </c>
      <c r="N20" s="161" t="s">
        <v>18</v>
      </c>
      <c r="O20" s="162">
        <v>1192000</v>
      </c>
      <c r="P20" s="163" t="s">
        <v>1703</v>
      </c>
      <c r="Q20" s="168" t="s">
        <v>821</v>
      </c>
      <c r="R20" s="169" t="s">
        <v>821</v>
      </c>
      <c r="S20" s="169" t="s">
        <v>821</v>
      </c>
      <c r="T20" s="171" t="s">
        <v>821</v>
      </c>
      <c r="U20" s="143">
        <v>1</v>
      </c>
      <c r="V20" s="151"/>
      <c r="W20" s="164" t="str">
        <f>LEFT(B20,2)</f>
        <v>FA</v>
      </c>
      <c r="X20" s="153">
        <f t="shared" ref="X20:AF20" si="1">IF($W20=X$3,1,0)</f>
        <v>0</v>
      </c>
      <c r="Y20" s="153">
        <f t="shared" si="1"/>
        <v>0</v>
      </c>
      <c r="Z20" s="153">
        <f t="shared" si="1"/>
        <v>0</v>
      </c>
      <c r="AA20" s="153">
        <f t="shared" si="1"/>
        <v>0</v>
      </c>
      <c r="AB20" s="153">
        <f t="shared" si="1"/>
        <v>1</v>
      </c>
      <c r="AC20" s="153">
        <f t="shared" si="1"/>
        <v>0</v>
      </c>
      <c r="AD20" s="153">
        <f t="shared" si="1"/>
        <v>0</v>
      </c>
      <c r="AE20" s="153">
        <f t="shared" si="1"/>
        <v>0</v>
      </c>
      <c r="AF20" s="153">
        <f t="shared" si="1"/>
        <v>0</v>
      </c>
      <c r="AG20" s="153"/>
      <c r="AH20" s="153">
        <v>1</v>
      </c>
      <c r="AI20" s="153">
        <v>0</v>
      </c>
      <c r="AJ20" s="153">
        <v>0</v>
      </c>
      <c r="AK20" s="153">
        <v>0</v>
      </c>
      <c r="AL20" s="153">
        <v>0</v>
      </c>
      <c r="AM20" s="153">
        <v>1</v>
      </c>
      <c r="AN20" s="153"/>
      <c r="AO20" s="153" t="str">
        <f>IF(AH20=1,"A1",IF(AI20=1,"A2",IF(AJ20=1,"A3",0)))</f>
        <v>A1</v>
      </c>
      <c r="AP20" s="153" t="str">
        <f>IF(AK20=1,"B1",IF(AL20=1,"B2",IF(AM20=1,"B3",0)))</f>
        <v>B3</v>
      </c>
      <c r="AQ20" s="163" t="str">
        <f>CONCATENATE(AO20,";",AP20)</f>
        <v>A1;B3</v>
      </c>
    </row>
    <row r="21" spans="2:43">
      <c r="B21" s="166"/>
      <c r="C21" s="17"/>
      <c r="D21" s="67"/>
      <c r="E21" s="154"/>
      <c r="F21" s="140"/>
      <c r="G21" s="140"/>
      <c r="H21" s="167"/>
      <c r="I21" s="167"/>
      <c r="J21" s="167"/>
      <c r="K21" s="167"/>
      <c r="L21" s="167"/>
      <c r="M21" s="168"/>
      <c r="N21" s="143"/>
      <c r="O21" s="169"/>
      <c r="P21" s="145"/>
      <c r="Q21" s="147"/>
      <c r="R21" s="143"/>
      <c r="S21" s="143"/>
      <c r="T21" s="145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45"/>
    </row>
    <row r="22" spans="2:43">
      <c r="B22" s="166"/>
      <c r="C22" s="210"/>
      <c r="D22" s="170"/>
      <c r="E22" s="206"/>
      <c r="F22" s="167"/>
      <c r="G22" s="167"/>
      <c r="H22" s="2"/>
      <c r="I22" s="167"/>
      <c r="J22" s="167"/>
      <c r="K22" s="167"/>
      <c r="L22" s="2"/>
      <c r="M22" s="147"/>
      <c r="N22" s="143"/>
      <c r="O22" s="143"/>
      <c r="P22" s="145"/>
      <c r="Q22" s="147"/>
      <c r="R22" s="143"/>
      <c r="S22" s="143"/>
      <c r="T22" s="145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45"/>
    </row>
    <row r="23" spans="2:43" ht="27" customHeight="1">
      <c r="B23" s="124" t="s">
        <v>338</v>
      </c>
      <c r="C23" s="124"/>
      <c r="D23" s="170"/>
      <c r="E23" s="239"/>
      <c r="F23" s="167"/>
      <c r="G23" s="167"/>
      <c r="H23" s="167"/>
      <c r="I23" s="167"/>
      <c r="J23" s="167"/>
      <c r="K23" s="167"/>
      <c r="L23" s="167"/>
      <c r="M23" s="168"/>
      <c r="N23" s="143"/>
      <c r="O23" s="169"/>
      <c r="P23" s="145"/>
      <c r="Q23" s="168"/>
      <c r="R23" s="143"/>
      <c r="S23" s="169"/>
      <c r="T23" s="145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45"/>
    </row>
    <row r="24" spans="2:43">
      <c r="B24" s="138"/>
      <c r="C24" s="139"/>
      <c r="D24" s="170"/>
      <c r="E24" s="138"/>
      <c r="F24" s="141"/>
      <c r="G24" s="141"/>
      <c r="H24" s="167"/>
      <c r="I24" s="167"/>
      <c r="J24" s="167"/>
      <c r="K24" s="167"/>
      <c r="L24" s="2"/>
      <c r="M24" s="147"/>
      <c r="N24" s="143"/>
      <c r="O24" s="143"/>
      <c r="P24" s="145"/>
      <c r="Q24" s="147"/>
      <c r="R24" s="143"/>
      <c r="S24" s="143"/>
      <c r="T24" s="145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45"/>
    </row>
    <row r="25" spans="2:43">
      <c r="B25" s="138"/>
      <c r="C25" s="139"/>
      <c r="D25" s="170"/>
      <c r="E25" s="138"/>
      <c r="F25" s="141"/>
      <c r="G25" s="141"/>
      <c r="H25" s="167"/>
      <c r="I25" s="167"/>
      <c r="J25" s="167"/>
      <c r="K25" s="167"/>
      <c r="L25" s="2"/>
      <c r="M25" s="147"/>
      <c r="N25" s="143"/>
      <c r="O25" s="143"/>
      <c r="P25" s="145"/>
      <c r="Q25" s="147"/>
      <c r="R25" s="143"/>
      <c r="S25" s="143"/>
      <c r="T25" s="145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45"/>
    </row>
    <row r="26" spans="2:43" ht="27" customHeight="1">
      <c r="B26" s="124" t="s">
        <v>347</v>
      </c>
      <c r="C26" s="124"/>
      <c r="D26" s="170"/>
      <c r="E26" s="206"/>
      <c r="F26" s="167"/>
      <c r="G26" s="167"/>
      <c r="H26" s="2"/>
      <c r="I26" s="167"/>
      <c r="J26" s="167"/>
      <c r="K26" s="167"/>
      <c r="L26" s="2"/>
      <c r="M26" s="147"/>
      <c r="N26" s="143"/>
      <c r="O26" s="143"/>
      <c r="P26" s="145"/>
      <c r="Q26" s="147"/>
      <c r="R26" s="143"/>
      <c r="S26" s="143"/>
      <c r="T26" s="145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45"/>
    </row>
    <row r="27" spans="2:43" ht="30">
      <c r="B27" s="156" t="s">
        <v>1704</v>
      </c>
      <c r="C27" s="65" t="s">
        <v>1705</v>
      </c>
      <c r="D27" s="66" t="s">
        <v>1686</v>
      </c>
      <c r="E27" s="157" t="s">
        <v>1687</v>
      </c>
      <c r="F27" s="158" t="s">
        <v>102</v>
      </c>
      <c r="G27" s="158" t="s">
        <v>1688</v>
      </c>
      <c r="H27" s="159" t="s">
        <v>453</v>
      </c>
      <c r="I27" s="159" t="s">
        <v>1238</v>
      </c>
      <c r="J27" s="159" t="s">
        <v>692</v>
      </c>
      <c r="K27" s="159" t="s">
        <v>623</v>
      </c>
      <c r="L27" s="159" t="s">
        <v>1232</v>
      </c>
      <c r="M27" s="160" t="s">
        <v>18</v>
      </c>
      <c r="N27" s="161" t="s">
        <v>18</v>
      </c>
      <c r="O27" s="162" t="s">
        <v>18</v>
      </c>
      <c r="P27" s="163" t="s">
        <v>18</v>
      </c>
      <c r="Q27" s="168" t="s">
        <v>821</v>
      </c>
      <c r="R27" s="169" t="s">
        <v>821</v>
      </c>
      <c r="S27" s="169" t="s">
        <v>821</v>
      </c>
      <c r="T27" s="171" t="s">
        <v>821</v>
      </c>
      <c r="U27" s="143">
        <v>1</v>
      </c>
      <c r="V27" s="151"/>
      <c r="W27" s="164" t="str">
        <f>LEFT(B27,2)</f>
        <v>HO</v>
      </c>
      <c r="X27" s="153">
        <f t="shared" ref="X27:AF27" si="2">IF($W27=X$3,1,0)</f>
        <v>0</v>
      </c>
      <c r="Y27" s="153">
        <f t="shared" si="2"/>
        <v>0</v>
      </c>
      <c r="Z27" s="153">
        <f t="shared" si="2"/>
        <v>0</v>
      </c>
      <c r="AA27" s="153">
        <f t="shared" si="2"/>
        <v>0</v>
      </c>
      <c r="AB27" s="153">
        <f t="shared" si="2"/>
        <v>0</v>
      </c>
      <c r="AC27" s="153">
        <f t="shared" si="2"/>
        <v>0</v>
      </c>
      <c r="AD27" s="153">
        <f t="shared" si="2"/>
        <v>1</v>
      </c>
      <c r="AE27" s="153">
        <f t="shared" si="2"/>
        <v>0</v>
      </c>
      <c r="AF27" s="153">
        <f t="shared" si="2"/>
        <v>0</v>
      </c>
      <c r="AG27" s="153"/>
      <c r="AH27" s="153">
        <v>1</v>
      </c>
      <c r="AI27" s="153">
        <v>0</v>
      </c>
      <c r="AJ27" s="153">
        <v>0</v>
      </c>
      <c r="AK27" s="153">
        <v>1</v>
      </c>
      <c r="AL27" s="153">
        <v>0</v>
      </c>
      <c r="AM27" s="153">
        <v>0</v>
      </c>
      <c r="AN27" s="153"/>
      <c r="AO27" s="153" t="str">
        <f>IF(AH27=1,"A1",IF(AI27=1,"A2",IF(AJ27=1,"A3",0)))</f>
        <v>A1</v>
      </c>
      <c r="AP27" s="153" t="str">
        <f>IF(AK27=1,"B1",IF(AL27=1,"B2",IF(AM27=1,"B3",0)))</f>
        <v>B1</v>
      </c>
      <c r="AQ27" s="163" t="str">
        <f>CONCATENATE(AO27,";",AP27)</f>
        <v>A1;B1</v>
      </c>
    </row>
    <row r="28" spans="2:43">
      <c r="B28" s="166"/>
      <c r="C28" s="17"/>
      <c r="D28" s="67"/>
      <c r="E28" s="154"/>
      <c r="F28" s="140"/>
      <c r="G28" s="140"/>
      <c r="H28" s="167"/>
      <c r="I28" s="167"/>
      <c r="J28" s="167"/>
      <c r="K28" s="167"/>
      <c r="L28" s="167"/>
      <c r="M28" s="168"/>
      <c r="N28" s="143"/>
      <c r="O28" s="169"/>
      <c r="P28" s="145"/>
      <c r="Q28" s="147"/>
      <c r="R28" s="143"/>
      <c r="S28" s="143"/>
      <c r="T28" s="145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45"/>
    </row>
    <row r="29" spans="2:43">
      <c r="B29" s="166"/>
      <c r="C29" s="210"/>
      <c r="D29" s="206"/>
      <c r="E29" s="206"/>
      <c r="F29" s="167"/>
      <c r="G29" s="167"/>
      <c r="H29" s="2"/>
      <c r="I29" s="167"/>
      <c r="J29" s="167"/>
      <c r="K29" s="167"/>
      <c r="L29" s="2"/>
      <c r="M29" s="147"/>
      <c r="N29" s="143"/>
      <c r="O29" s="143"/>
      <c r="P29" s="145"/>
      <c r="Q29" s="147"/>
      <c r="R29" s="143"/>
      <c r="S29" s="143"/>
      <c r="T29" s="145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45"/>
    </row>
    <row r="30" spans="2:43" ht="27" customHeight="1">
      <c r="B30" s="124" t="s">
        <v>358</v>
      </c>
      <c r="C30" s="124"/>
      <c r="D30" s="206"/>
      <c r="E30" s="206"/>
      <c r="F30" s="167"/>
      <c r="G30" s="167"/>
      <c r="H30" s="167"/>
      <c r="I30" s="167"/>
      <c r="J30" s="167"/>
      <c r="K30" s="167"/>
      <c r="L30" s="167"/>
      <c r="M30" s="168"/>
      <c r="N30" s="143"/>
      <c r="O30" s="143"/>
      <c r="P30" s="145"/>
      <c r="Q30" s="168"/>
      <c r="R30" s="143"/>
      <c r="S30" s="143"/>
      <c r="T30" s="145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45"/>
    </row>
    <row r="31" spans="2:43" ht="105">
      <c r="B31" s="156" t="s">
        <v>1706</v>
      </c>
      <c r="C31" s="65" t="s">
        <v>1707</v>
      </c>
      <c r="D31" s="66" t="s">
        <v>1708</v>
      </c>
      <c r="E31" s="157" t="s">
        <v>1709</v>
      </c>
      <c r="F31" s="158" t="s">
        <v>96</v>
      </c>
      <c r="G31" s="158" t="s">
        <v>96</v>
      </c>
      <c r="H31" s="159" t="s">
        <v>470</v>
      </c>
      <c r="I31" s="159" t="s">
        <v>1238</v>
      </c>
      <c r="J31" s="159" t="s">
        <v>692</v>
      </c>
      <c r="K31" s="159" t="s">
        <v>623</v>
      </c>
      <c r="L31" s="159" t="s">
        <v>1232</v>
      </c>
      <c r="M31" s="160" t="s">
        <v>18</v>
      </c>
      <c r="N31" s="161" t="s">
        <v>18</v>
      </c>
      <c r="O31" s="162">
        <v>1380750</v>
      </c>
      <c r="P31" s="163" t="s">
        <v>1703</v>
      </c>
      <c r="Q31" s="168" t="s">
        <v>821</v>
      </c>
      <c r="R31" s="169" t="s">
        <v>821</v>
      </c>
      <c r="S31" s="169" t="s">
        <v>821</v>
      </c>
      <c r="T31" s="171" t="s">
        <v>821</v>
      </c>
      <c r="U31" s="143">
        <v>1</v>
      </c>
      <c r="V31" s="151"/>
      <c r="W31" s="164" t="str">
        <f>LEFT(B31,2)</f>
        <v>SA</v>
      </c>
      <c r="X31" s="153">
        <f t="shared" ref="X31:AF31" si="3">IF($W31=X$3,1,0)</f>
        <v>0</v>
      </c>
      <c r="Y31" s="153">
        <f t="shared" si="3"/>
        <v>0</v>
      </c>
      <c r="Z31" s="153">
        <f t="shared" si="3"/>
        <v>0</v>
      </c>
      <c r="AA31" s="153">
        <f t="shared" si="3"/>
        <v>0</v>
      </c>
      <c r="AB31" s="153">
        <f t="shared" si="3"/>
        <v>0</v>
      </c>
      <c r="AC31" s="153">
        <f t="shared" si="3"/>
        <v>0</v>
      </c>
      <c r="AD31" s="153">
        <f t="shared" si="3"/>
        <v>0</v>
      </c>
      <c r="AE31" s="153">
        <f t="shared" si="3"/>
        <v>1</v>
      </c>
      <c r="AF31" s="153">
        <f t="shared" si="3"/>
        <v>0</v>
      </c>
      <c r="AG31" s="153"/>
      <c r="AH31" s="153">
        <v>1</v>
      </c>
      <c r="AI31" s="153">
        <v>0</v>
      </c>
      <c r="AJ31" s="153">
        <v>0</v>
      </c>
      <c r="AK31" s="153">
        <v>0</v>
      </c>
      <c r="AL31" s="153">
        <v>0</v>
      </c>
      <c r="AM31" s="153">
        <v>1</v>
      </c>
      <c r="AN31" s="153"/>
      <c r="AO31" s="153" t="str">
        <f>IF(AH31=1,"A1",IF(AI31=1,"A2",IF(AJ31=1,"A3",0)))</f>
        <v>A1</v>
      </c>
      <c r="AP31" s="153" t="str">
        <f>IF(AK31=1,"B1",IF(AL31=1,"B2",IF(AM31=1,"B3",0)))</f>
        <v>B3</v>
      </c>
      <c r="AQ31" s="163" t="str">
        <f>CONCATENATE(AO31,";",AP31)</f>
        <v>A1;B3</v>
      </c>
    </row>
    <row r="32" spans="2:43">
      <c r="B32" s="166"/>
      <c r="C32" s="17"/>
      <c r="D32" s="67"/>
      <c r="E32" s="154"/>
      <c r="F32" s="140"/>
      <c r="G32" s="140"/>
      <c r="H32" s="167"/>
      <c r="I32" s="167"/>
      <c r="J32" s="167"/>
      <c r="K32" s="167"/>
      <c r="L32" s="167"/>
      <c r="M32" s="168"/>
      <c r="N32" s="143"/>
      <c r="O32" s="169"/>
      <c r="P32" s="145"/>
      <c r="Q32" s="168"/>
      <c r="R32" s="169"/>
      <c r="S32" s="169"/>
      <c r="T32" s="171"/>
      <c r="U32" s="143"/>
      <c r="V32" s="151"/>
      <c r="W32" s="164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45"/>
    </row>
    <row r="33" spans="2:43">
      <c r="B33" s="209"/>
      <c r="C33" s="170"/>
      <c r="D33" s="170"/>
      <c r="E33" s="166"/>
      <c r="F33" s="141"/>
      <c r="G33" s="141"/>
      <c r="H33" s="167"/>
      <c r="I33" s="167"/>
      <c r="J33" s="167"/>
      <c r="K33" s="141"/>
      <c r="L33" s="141"/>
      <c r="M33" s="168"/>
      <c r="N33" s="169"/>
      <c r="O33" s="169"/>
      <c r="P33" s="171"/>
      <c r="Q33" s="168"/>
      <c r="R33" s="169"/>
      <c r="S33" s="169"/>
      <c r="T33" s="171"/>
      <c r="U33" s="143"/>
      <c r="V33" s="151"/>
      <c r="W33" s="164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71"/>
    </row>
    <row r="34" spans="2:43" ht="27" customHeight="1">
      <c r="B34" s="124" t="s">
        <v>371</v>
      </c>
      <c r="C34" s="124"/>
      <c r="D34" s="206"/>
      <c r="E34" s="206"/>
      <c r="F34" s="167"/>
      <c r="G34" s="167"/>
      <c r="H34" s="2"/>
      <c r="I34" s="167"/>
      <c r="J34" s="167"/>
      <c r="K34" s="167"/>
      <c r="L34" s="2"/>
      <c r="M34" s="147"/>
      <c r="N34" s="143"/>
      <c r="O34" s="143"/>
      <c r="P34" s="145"/>
      <c r="Q34" s="147"/>
      <c r="R34" s="148"/>
      <c r="S34" s="149"/>
      <c r="T34" s="150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45"/>
    </row>
    <row r="35" spans="2:43">
      <c r="B35" s="166"/>
      <c r="C35" s="210"/>
      <c r="D35" s="206"/>
      <c r="E35" s="206"/>
      <c r="F35" s="167"/>
      <c r="G35" s="167"/>
      <c r="H35" s="2"/>
      <c r="I35" s="167"/>
      <c r="J35" s="167"/>
      <c r="K35" s="167"/>
      <c r="L35" s="2"/>
      <c r="M35" s="147"/>
      <c r="N35" s="143"/>
      <c r="O35" s="143"/>
      <c r="P35" s="145"/>
      <c r="Q35" s="147"/>
      <c r="R35" s="148"/>
      <c r="S35" s="149"/>
      <c r="T35" s="150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45"/>
    </row>
    <row r="36" spans="2:43">
      <c r="B36" s="166"/>
      <c r="C36" s="210"/>
      <c r="D36" s="206"/>
      <c r="E36" s="206"/>
      <c r="F36" s="167"/>
      <c r="G36" s="167"/>
      <c r="H36" s="2"/>
      <c r="I36" s="167"/>
      <c r="J36" s="167"/>
      <c r="K36" s="167"/>
      <c r="L36" s="2"/>
      <c r="M36" s="147"/>
      <c r="N36" s="143"/>
      <c r="O36" s="143"/>
      <c r="P36" s="145"/>
      <c r="Q36" s="147"/>
      <c r="R36" s="148"/>
      <c r="S36" s="149"/>
      <c r="T36" s="150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45"/>
    </row>
    <row r="37" spans="2:43">
      <c r="B37" s="166"/>
      <c r="C37" s="210"/>
      <c r="D37" s="206"/>
      <c r="E37" s="206"/>
      <c r="F37" s="167"/>
      <c r="G37" s="167"/>
      <c r="H37" s="2"/>
      <c r="I37" s="167"/>
      <c r="J37" s="167"/>
      <c r="K37" s="167"/>
      <c r="L37" s="2"/>
      <c r="M37" s="147"/>
      <c r="N37" s="143"/>
      <c r="O37" s="143"/>
      <c r="P37" s="145"/>
      <c r="Q37" s="147"/>
      <c r="R37" s="148"/>
      <c r="S37" s="149"/>
      <c r="T37" s="150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45"/>
    </row>
    <row r="38" spans="2:43">
      <c r="B38" s="166"/>
      <c r="C38" s="210"/>
      <c r="D38" s="206"/>
      <c r="E38" s="206"/>
      <c r="F38" s="167"/>
      <c r="G38" s="167"/>
      <c r="H38" s="2"/>
      <c r="I38" s="167"/>
      <c r="J38" s="167"/>
      <c r="K38" s="167"/>
      <c r="L38" s="2"/>
      <c r="M38" s="147"/>
      <c r="N38" s="143"/>
      <c r="O38" s="143"/>
      <c r="P38" s="145"/>
      <c r="Q38" s="147"/>
      <c r="R38" s="148"/>
      <c r="S38" s="149"/>
      <c r="T38" s="150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45"/>
    </row>
    <row r="39" spans="2:43">
      <c r="B39" s="166"/>
      <c r="C39" s="210"/>
      <c r="D39" s="206"/>
      <c r="E39" s="206"/>
      <c r="F39" s="167"/>
      <c r="G39" s="167"/>
      <c r="H39" s="2"/>
      <c r="I39" s="167"/>
      <c r="J39" s="167"/>
      <c r="K39" s="167"/>
      <c r="L39" s="2"/>
      <c r="M39" s="147"/>
      <c r="N39" s="143"/>
      <c r="O39" s="143"/>
      <c r="P39" s="145"/>
      <c r="Q39" s="147"/>
      <c r="R39" s="148"/>
      <c r="S39" s="149"/>
      <c r="T39" s="150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45"/>
    </row>
    <row r="40" spans="2:43">
      <c r="B40" s="166"/>
      <c r="C40" s="210"/>
      <c r="D40" s="206"/>
      <c r="E40" s="206"/>
      <c r="F40" s="167"/>
      <c r="G40" s="167"/>
      <c r="H40" s="2"/>
      <c r="I40" s="167"/>
      <c r="J40" s="167"/>
      <c r="K40" s="167"/>
      <c r="L40" s="2"/>
      <c r="M40" s="147"/>
      <c r="N40" s="143"/>
      <c r="O40" s="143"/>
      <c r="P40" s="145"/>
      <c r="Q40" s="147"/>
      <c r="R40" s="148"/>
      <c r="S40" s="149"/>
      <c r="T40" s="150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45"/>
    </row>
    <row r="41" spans="2:43" hidden="1">
      <c r="B41" s="166"/>
      <c r="C41" s="139" t="s">
        <v>267</v>
      </c>
      <c r="D41" s="206"/>
      <c r="E41" s="206"/>
      <c r="F41" s="167"/>
      <c r="G41" s="167"/>
      <c r="H41" s="2"/>
      <c r="I41" s="167"/>
      <c r="J41" s="167"/>
      <c r="K41" s="167"/>
      <c r="L41" s="2"/>
      <c r="M41" s="147"/>
      <c r="N41" s="143"/>
      <c r="O41" s="143"/>
      <c r="P41" s="145"/>
      <c r="Q41" s="147"/>
      <c r="R41" s="148"/>
      <c r="S41" s="149"/>
      <c r="T41" s="150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223">
        <f>SUMPRODUCT(U5:U36,X5:X36)</f>
        <v>0</v>
      </c>
      <c r="AH41" s="153"/>
      <c r="AI41" s="153"/>
      <c r="AJ41" s="153"/>
      <c r="AK41" s="153"/>
      <c r="AL41" s="153"/>
      <c r="AM41" s="153"/>
      <c r="AN41" s="153"/>
      <c r="AO41" s="153"/>
      <c r="AP41" s="153"/>
      <c r="AQ41" s="145"/>
    </row>
    <row r="42" spans="2:43" hidden="1">
      <c r="B42" s="166"/>
      <c r="C42" s="139" t="s">
        <v>278</v>
      </c>
      <c r="D42" s="206"/>
      <c r="E42" s="206"/>
      <c r="F42" s="167"/>
      <c r="G42" s="167"/>
      <c r="H42" s="2"/>
      <c r="I42" s="167"/>
      <c r="J42" s="167"/>
      <c r="K42" s="167"/>
      <c r="L42" s="2"/>
      <c r="M42" s="147"/>
      <c r="N42" s="143"/>
      <c r="O42" s="143"/>
      <c r="P42" s="145"/>
      <c r="Q42" s="147"/>
      <c r="R42" s="148"/>
      <c r="S42" s="149"/>
      <c r="T42" s="150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>
        <f>SUMPRODUCT(U5:U36,Y5:Y36)</f>
        <v>0</v>
      </c>
      <c r="AH42" s="153"/>
      <c r="AI42" s="153"/>
      <c r="AJ42" s="153"/>
      <c r="AK42" s="153"/>
      <c r="AL42" s="153"/>
      <c r="AM42" s="153"/>
      <c r="AN42" s="153"/>
      <c r="AO42" s="153"/>
      <c r="AP42" s="153"/>
      <c r="AQ42" s="145"/>
    </row>
    <row r="43" spans="2:43" hidden="1">
      <c r="B43" s="166"/>
      <c r="C43" s="139" t="s">
        <v>297</v>
      </c>
      <c r="D43" s="206"/>
      <c r="E43" s="206"/>
      <c r="F43" s="167"/>
      <c r="G43" s="167"/>
      <c r="H43" s="2"/>
      <c r="I43" s="167"/>
      <c r="J43" s="167"/>
      <c r="K43" s="167"/>
      <c r="L43" s="2"/>
      <c r="M43" s="147"/>
      <c r="N43" s="143"/>
      <c r="O43" s="143"/>
      <c r="P43" s="145"/>
      <c r="Q43" s="147"/>
      <c r="R43" s="148"/>
      <c r="S43" s="149"/>
      <c r="T43" s="150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>
        <f>SUMPRODUCT(U5:U36,Z5:Z36)</f>
        <v>1</v>
      </c>
      <c r="AH43" s="153"/>
      <c r="AI43" s="153"/>
      <c r="AJ43" s="153"/>
      <c r="AK43" s="153"/>
      <c r="AL43" s="153"/>
      <c r="AM43" s="153"/>
      <c r="AN43" s="153"/>
      <c r="AO43" s="153"/>
      <c r="AP43" s="153"/>
      <c r="AQ43" s="145"/>
    </row>
    <row r="44" spans="2:43" hidden="1">
      <c r="B44" s="241"/>
      <c r="C44" s="139" t="s">
        <v>304</v>
      </c>
      <c r="D44" s="206"/>
      <c r="E44" s="206"/>
      <c r="F44" s="167"/>
      <c r="G44" s="167"/>
      <c r="H44" s="2"/>
      <c r="I44" s="167"/>
      <c r="J44" s="167"/>
      <c r="K44" s="167"/>
      <c r="L44" s="2"/>
      <c r="M44" s="147"/>
      <c r="N44" s="143"/>
      <c r="O44" s="143"/>
      <c r="P44" s="145"/>
      <c r="Q44" s="147"/>
      <c r="R44" s="148"/>
      <c r="S44" s="149"/>
      <c r="T44" s="150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>
        <f>SUMPRODUCT(U5:U36,AA5:AA36)</f>
        <v>0</v>
      </c>
      <c r="AH44" s="153"/>
      <c r="AI44" s="153"/>
      <c r="AJ44" s="153"/>
      <c r="AK44" s="153"/>
      <c r="AL44" s="153"/>
      <c r="AM44" s="153"/>
      <c r="AN44" s="153"/>
      <c r="AO44" s="153"/>
      <c r="AP44" s="153"/>
      <c r="AQ44" s="145"/>
    </row>
    <row r="45" spans="2:43" hidden="1">
      <c r="B45" s="241"/>
      <c r="C45" s="139" t="s">
        <v>313</v>
      </c>
      <c r="D45" s="206"/>
      <c r="E45" s="206"/>
      <c r="F45" s="167"/>
      <c r="G45" s="167"/>
      <c r="H45" s="2"/>
      <c r="I45" s="167"/>
      <c r="J45" s="167"/>
      <c r="K45" s="167"/>
      <c r="L45" s="2"/>
      <c r="M45" s="147"/>
      <c r="N45" s="143"/>
      <c r="O45" s="143"/>
      <c r="P45" s="145"/>
      <c r="Q45" s="147"/>
      <c r="R45" s="148"/>
      <c r="S45" s="149"/>
      <c r="T45" s="150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>
        <f>SUMPRODUCT(U5:U36,AB5:AB36)</f>
        <v>1</v>
      </c>
      <c r="AH45" s="153"/>
      <c r="AI45" s="153"/>
      <c r="AJ45" s="153"/>
      <c r="AK45" s="153"/>
      <c r="AL45" s="153"/>
      <c r="AM45" s="153"/>
      <c r="AN45" s="153"/>
      <c r="AO45" s="153"/>
      <c r="AP45" s="153"/>
      <c r="AQ45" s="145"/>
    </row>
    <row r="46" spans="2:43" hidden="1">
      <c r="B46" s="241"/>
      <c r="C46" s="139" t="s">
        <v>338</v>
      </c>
      <c r="D46" s="206"/>
      <c r="E46" s="206"/>
      <c r="F46" s="167"/>
      <c r="G46" s="167"/>
      <c r="H46" s="2"/>
      <c r="I46" s="167"/>
      <c r="J46" s="167"/>
      <c r="K46" s="167"/>
      <c r="L46" s="2"/>
      <c r="M46" s="147"/>
      <c r="N46" s="143"/>
      <c r="O46" s="143"/>
      <c r="P46" s="145"/>
      <c r="Q46" s="147"/>
      <c r="R46" s="148"/>
      <c r="S46" s="149"/>
      <c r="T46" s="150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>
        <f>SUMPRODUCT(U5:U36,AC5:AC36)</f>
        <v>0</v>
      </c>
      <c r="AH46" s="153"/>
      <c r="AI46" s="153"/>
      <c r="AJ46" s="153"/>
      <c r="AK46" s="153"/>
      <c r="AL46" s="153"/>
      <c r="AM46" s="153"/>
      <c r="AN46" s="153"/>
      <c r="AO46" s="153"/>
      <c r="AP46" s="153"/>
      <c r="AQ46" s="145"/>
    </row>
    <row r="47" spans="2:43" hidden="1">
      <c r="B47" s="166"/>
      <c r="C47" s="139" t="s">
        <v>347</v>
      </c>
      <c r="D47" s="206"/>
      <c r="E47" s="206"/>
      <c r="F47" s="167"/>
      <c r="G47" s="167"/>
      <c r="H47" s="2"/>
      <c r="I47" s="167"/>
      <c r="J47" s="167"/>
      <c r="K47" s="167"/>
      <c r="L47" s="2"/>
      <c r="M47" s="147"/>
      <c r="N47" s="143"/>
      <c r="O47" s="143"/>
      <c r="P47" s="145"/>
      <c r="Q47" s="147"/>
      <c r="R47" s="148"/>
      <c r="S47" s="149"/>
      <c r="T47" s="150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>
        <f>SUMPRODUCT(U5:U36,AD5:AD36)</f>
        <v>1</v>
      </c>
      <c r="AH47" s="153"/>
      <c r="AI47" s="153"/>
      <c r="AJ47" s="153"/>
      <c r="AK47" s="153"/>
      <c r="AL47" s="153"/>
      <c r="AM47" s="153"/>
      <c r="AN47" s="153"/>
      <c r="AO47" s="153"/>
      <c r="AP47" s="153"/>
      <c r="AQ47" s="145"/>
    </row>
    <row r="48" spans="2:43" hidden="1">
      <c r="B48" s="166"/>
      <c r="C48" s="139" t="s">
        <v>358</v>
      </c>
      <c r="D48" s="206"/>
      <c r="E48" s="206"/>
      <c r="F48" s="167"/>
      <c r="G48" s="167"/>
      <c r="H48" s="2"/>
      <c r="I48" s="167"/>
      <c r="J48" s="167"/>
      <c r="K48" s="167"/>
      <c r="L48" s="2"/>
      <c r="M48" s="147"/>
      <c r="N48" s="143"/>
      <c r="O48" s="143"/>
      <c r="P48" s="145"/>
      <c r="Q48" s="147"/>
      <c r="R48" s="148"/>
      <c r="S48" s="149"/>
      <c r="T48" s="150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>
        <f>SUMPRODUCT(U5:U36,AE5:AE36)</f>
        <v>1</v>
      </c>
      <c r="AH48" s="153"/>
      <c r="AI48" s="153"/>
      <c r="AJ48" s="153"/>
      <c r="AK48" s="153"/>
      <c r="AL48" s="153"/>
      <c r="AM48" s="153"/>
      <c r="AN48" s="153"/>
      <c r="AO48" s="153"/>
      <c r="AP48" s="153"/>
      <c r="AQ48" s="145"/>
    </row>
    <row r="49" spans="2:33" hidden="1">
      <c r="B49" s="138"/>
      <c r="C49" s="210" t="s">
        <v>371</v>
      </c>
      <c r="D49" s="139"/>
      <c r="E49" s="138"/>
      <c r="F49" s="140"/>
      <c r="G49" s="140"/>
      <c r="H49" s="141"/>
      <c r="I49" s="141"/>
      <c r="J49" s="141"/>
      <c r="K49" s="141"/>
      <c r="L49" s="141"/>
      <c r="M49" s="147"/>
      <c r="N49" s="143"/>
      <c r="O49" s="143"/>
      <c r="P49" s="145"/>
      <c r="Q49" s="147"/>
      <c r="R49" s="148"/>
      <c r="S49" s="149"/>
      <c r="T49" s="150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>
        <f>SUMPRODUCT(U5:U36,AF5:AF36)</f>
        <v>0</v>
      </c>
    </row>
    <row r="50" spans="2:33">
      <c r="B50" s="138"/>
      <c r="C50" s="139"/>
      <c r="D50" s="139"/>
      <c r="E50" s="138"/>
      <c r="F50" s="140"/>
      <c r="G50" s="140"/>
      <c r="H50" s="141"/>
      <c r="I50" s="141"/>
      <c r="J50" s="141"/>
      <c r="K50" s="141"/>
      <c r="L50" s="141"/>
      <c r="M50" s="147"/>
      <c r="N50" s="143"/>
      <c r="O50" s="143"/>
      <c r="P50" s="145"/>
      <c r="Q50" s="147"/>
      <c r="R50" s="148"/>
      <c r="S50" s="149"/>
      <c r="T50" s="150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223">
        <f>SUM(AG41:AG49)</f>
        <v>4</v>
      </c>
    </row>
    <row r="52" spans="2:33">
      <c r="B52" s="20"/>
      <c r="C52" s="139"/>
      <c r="D52" s="139"/>
      <c r="E52" s="138"/>
      <c r="F52" s="140"/>
      <c r="G52" s="140"/>
      <c r="H52" s="141"/>
      <c r="I52" s="141"/>
      <c r="J52" s="141"/>
      <c r="K52" s="141"/>
      <c r="L52" s="141"/>
      <c r="M52" s="147"/>
      <c r="N52" s="143"/>
      <c r="O52" s="143"/>
      <c r="P52" s="145"/>
      <c r="Q52" s="147"/>
      <c r="R52" s="148"/>
      <c r="S52" s="149"/>
      <c r="T52" s="150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</row>
  </sheetData>
  <sheetProtection password="8F7D" sheet="1" objects="1" scenarios="1"/>
  <customSheetViews>
    <customSheetView guid="{D16302B5-0768-44A9-99C2-2B2765787124}" scale="80">
      <pane xSplit="2" ySplit="2" topLeftCell="C3" activePane="bottomRight" state="frozen"/>
      <selection pane="bottomRight" activeCell="B15" sqref="B15"/>
      <pageMargins left="0" right="0" top="0" bottom="0" header="0" footer="0"/>
      <pageSetup paperSize="9" orientation="portrait" horizontalDpi="4294967293" verticalDpi="4294967293" r:id="rId1"/>
    </customSheetView>
  </customSheetViews>
  <mergeCells count="10">
    <mergeCell ref="B19:C19"/>
    <mergeCell ref="B23:C23"/>
    <mergeCell ref="B26:C26"/>
    <mergeCell ref="B30:C30"/>
    <mergeCell ref="B34:C34"/>
    <mergeCell ref="B16:C16"/>
    <mergeCell ref="F2:K2"/>
    <mergeCell ref="B6:C6"/>
    <mergeCell ref="B9:C9"/>
    <mergeCell ref="B12:C12"/>
  </mergeCells>
  <dataValidations count="7">
    <dataValidation allowBlank="1" showInputMessage="1" showErrorMessage="1" promptTitle="Temelj iznosa naknade" prompt="DD = dohodak ili osnovica za doprinose_x000a_PO = proračunska osnovica_x000a_S1 = osnovica iz ZSS-a, ZMN_x000a_S2 = osnovica iz ZSS-a, ostalo_x000a_SP = specijalna osnovica_x000a_TR = stvarni ili administrativno određeni troškovi_x000a__x000a_#VM= usklađuje se s &quot;aktualnom vrijednošću mirovine&quot;_x000a_" sqref="K3" xr:uid="{00000000-0002-0000-0900-000000000000}"/>
    <dataValidation allowBlank="1" showInputMessage="1" showErrorMessage="1" promptTitle="Provjera materijalnog stanja:" prompt="ne = nema provjere materijalnog stanja_x000a_D = provjera dohotka_x000a_D+I = provjera dohotka i imovine" sqref="J3" xr:uid="{00000000-0002-0000-0900-000001000000}"/>
    <dataValidation allowBlank="1" showInputMessage="1" showErrorMessage="1" promptTitle="Temelj dodjele naknade:" prompt="OS = socijalno osiguranje_x000a_SI = socijalna isključenost_x000a_KS = „kategorijalni“ ili „statusni“ uvjeti" sqref="I3" xr:uid="{00000000-0002-0000-0900-000002000000}"/>
    <dataValidation allowBlank="1" showInputMessage="1" showErrorMessage="1" promptTitle="Vrsta naknade:" prompt="NN = novčana naknada_x000a_SU = subvencija troška usluge ili robe _x000a_TN = naknada prethodno nastalih troškova_x000a_UR = pružena usluga ili darovana roba_x000a_KS = naknada za obavljene socijalne usluge" sqref="H3" xr:uid="{00000000-0002-0000-0900-000003000000}"/>
    <dataValidation allowBlank="1" showInputMessage="1" showErrorMessage="1" prompt="Tijelo nadležno za administraciju i isplatu naknade" sqref="G3" xr:uid="{00000000-0002-0000-0900-000004000000}"/>
    <dataValidation allowBlank="1" showInputMessage="1" showErrorMessage="1" prompt="Tijelo nadležno za donošenje akata o naknadi" sqref="F3" xr:uid="{00000000-0002-0000-0900-000005000000}"/>
    <dataValidation allowBlank="1" showInputMessage="1" showErrorMessage="1" promptTitle="Podaci" prompt="Rezultat vrednovanja dostupnosti podataka. Za objašnjenje vidjeti Urban, Pezer i Bezeredi (2017): Pregled naknada socijalne zaštite u Hrvatskoj_x000a_" sqref="AQ3" xr:uid="{00000000-0002-0000-0900-000006000000}"/>
  </dataValidations>
  <pageMargins left="0.7" right="0.7" top="0.75" bottom="0.75" header="0.3" footer="0.3"/>
  <pageSetup paperSize="9" orientation="portrait" horizontalDpi="4294967293" verticalDpi="4294967293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C00000"/>
  </sheetPr>
  <dimension ref="B1:R219"/>
  <sheetViews>
    <sheetView showGridLines="0" showRowColHeaders="0" topLeftCell="A5" zoomScale="80" zoomScaleNormal="80" workbookViewId="0">
      <selection activeCell="B4" sqref="B4"/>
    </sheetView>
  </sheetViews>
  <sheetFormatPr defaultRowHeight="15"/>
  <cols>
    <col min="1" max="1" width="3.28515625" customWidth="1"/>
    <col min="2" max="2" width="130.85546875" customWidth="1"/>
    <col min="3" max="3" width="12.5703125" customWidth="1"/>
    <col min="4" max="4" width="17.140625" customWidth="1"/>
    <col min="5" max="5" width="12.7109375" customWidth="1"/>
  </cols>
  <sheetData>
    <row r="1" spans="2:18" hidden="1"/>
    <row r="2" spans="2:18" hidden="1"/>
    <row r="3" spans="2:18" hidden="1">
      <c r="B3" s="86" t="s">
        <v>1710</v>
      </c>
      <c r="C3" s="87">
        <v>2015</v>
      </c>
    </row>
    <row r="4" spans="2:18" hidden="1">
      <c r="B4" s="86" t="s">
        <v>421</v>
      </c>
      <c r="C4" s="59" t="s">
        <v>1711</v>
      </c>
    </row>
    <row r="6" spans="2:18" ht="30">
      <c r="B6" s="86" t="s">
        <v>1712</v>
      </c>
      <c r="C6" s="98" t="s">
        <v>1713</v>
      </c>
      <c r="D6" s="98" t="s">
        <v>1714</v>
      </c>
      <c r="F6" s="125" t="s">
        <v>1715</v>
      </c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7"/>
    </row>
    <row r="7" spans="2:18">
      <c r="B7" s="87" t="s">
        <v>1124</v>
      </c>
      <c r="C7" s="54">
        <v>0</v>
      </c>
      <c r="D7" s="54">
        <v>0</v>
      </c>
      <c r="F7" s="128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30"/>
    </row>
    <row r="8" spans="2:18">
      <c r="B8" s="87" t="s">
        <v>1429</v>
      </c>
      <c r="C8" s="54">
        <v>770</v>
      </c>
      <c r="D8" s="54">
        <v>1049676</v>
      </c>
      <c r="F8" s="128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30"/>
    </row>
    <row r="9" spans="2:18">
      <c r="B9" s="87" t="s">
        <v>1623</v>
      </c>
      <c r="C9" s="54">
        <v>0</v>
      </c>
      <c r="D9" s="54">
        <v>0</v>
      </c>
      <c r="F9" s="128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30"/>
    </row>
    <row r="10" spans="2:18">
      <c r="B10" s="87" t="s">
        <v>1349</v>
      </c>
      <c r="C10" s="54">
        <v>2250</v>
      </c>
      <c r="D10" s="54">
        <v>1181541.22</v>
      </c>
      <c r="F10" s="128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30"/>
    </row>
    <row r="11" spans="2:18">
      <c r="B11" s="87" t="s">
        <v>757</v>
      </c>
      <c r="C11" s="54">
        <v>0</v>
      </c>
      <c r="D11" s="54">
        <v>0</v>
      </c>
      <c r="F11" s="128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30"/>
    </row>
    <row r="12" spans="2:18">
      <c r="B12" s="87" t="s">
        <v>753</v>
      </c>
      <c r="C12" s="54">
        <v>0</v>
      </c>
      <c r="D12" s="54">
        <v>0</v>
      </c>
      <c r="F12" s="131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3"/>
    </row>
    <row r="13" spans="2:18">
      <c r="B13" s="87" t="s">
        <v>760</v>
      </c>
      <c r="C13" s="54">
        <v>0</v>
      </c>
      <c r="D13" s="54">
        <v>0</v>
      </c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spans="2:18">
      <c r="B14" s="87" t="s">
        <v>773</v>
      </c>
      <c r="C14" s="54">
        <v>0</v>
      </c>
      <c r="D14" s="54">
        <v>0</v>
      </c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</row>
    <row r="15" spans="2:18">
      <c r="B15" s="87" t="s">
        <v>777</v>
      </c>
      <c r="C15" s="54">
        <v>0</v>
      </c>
      <c r="D15" s="54">
        <v>0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</row>
    <row r="16" spans="2:18">
      <c r="B16" s="87" t="s">
        <v>1105</v>
      </c>
      <c r="C16" s="54">
        <v>192671</v>
      </c>
      <c r="D16" s="54">
        <v>1588373322</v>
      </c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</row>
    <row r="17" spans="2:18">
      <c r="B17" s="87" t="s">
        <v>1113</v>
      </c>
      <c r="C17" s="54">
        <v>0</v>
      </c>
      <c r="D17" s="54">
        <v>0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</row>
    <row r="18" spans="2:18">
      <c r="B18" s="87" t="s">
        <v>1120</v>
      </c>
      <c r="C18" s="54">
        <v>0</v>
      </c>
      <c r="D18" s="54">
        <v>0</v>
      </c>
    </row>
    <row r="19" spans="2:18">
      <c r="B19" s="87" t="s">
        <v>1116</v>
      </c>
      <c r="C19" s="54">
        <v>0</v>
      </c>
      <c r="D19" s="54">
        <v>0</v>
      </c>
    </row>
    <row r="20" spans="2:18">
      <c r="B20" s="87" t="s">
        <v>743</v>
      </c>
      <c r="C20" s="54">
        <v>835</v>
      </c>
      <c r="D20" s="54">
        <v>0</v>
      </c>
    </row>
    <row r="21" spans="2:18">
      <c r="B21" s="87" t="s">
        <v>728</v>
      </c>
      <c r="C21" s="54">
        <v>67471</v>
      </c>
      <c r="D21" s="54">
        <v>384016329.48000002</v>
      </c>
    </row>
    <row r="22" spans="2:18">
      <c r="B22" s="87" t="s">
        <v>732</v>
      </c>
      <c r="C22" s="54">
        <v>8250</v>
      </c>
      <c r="D22" s="54">
        <v>0</v>
      </c>
    </row>
    <row r="23" spans="2:18">
      <c r="B23" s="87" t="s">
        <v>763</v>
      </c>
      <c r="C23" s="54">
        <v>31</v>
      </c>
      <c r="D23" s="54">
        <v>0</v>
      </c>
    </row>
    <row r="24" spans="2:18">
      <c r="B24" s="87" t="s">
        <v>559</v>
      </c>
      <c r="C24" s="54">
        <v>0</v>
      </c>
      <c r="D24" s="54">
        <v>0</v>
      </c>
    </row>
    <row r="25" spans="2:18">
      <c r="B25" s="87" t="s">
        <v>583</v>
      </c>
      <c r="C25" s="54">
        <v>57713</v>
      </c>
      <c r="D25" s="54">
        <v>0</v>
      </c>
    </row>
    <row r="26" spans="2:18">
      <c r="B26" s="87" t="s">
        <v>615</v>
      </c>
      <c r="C26" s="54">
        <v>0</v>
      </c>
      <c r="D26" s="54">
        <v>0</v>
      </c>
    </row>
    <row r="27" spans="2:18">
      <c r="B27" s="87" t="s">
        <v>567</v>
      </c>
      <c r="C27" s="54">
        <v>8780</v>
      </c>
      <c r="D27" s="54">
        <v>0</v>
      </c>
    </row>
    <row r="28" spans="2:18">
      <c r="B28" s="87" t="s">
        <v>599</v>
      </c>
      <c r="C28" s="54">
        <v>6221</v>
      </c>
      <c r="D28" s="54">
        <v>0</v>
      </c>
    </row>
    <row r="29" spans="2:18">
      <c r="B29" s="87" t="s">
        <v>1098</v>
      </c>
      <c r="C29" s="54">
        <v>37784</v>
      </c>
      <c r="D29" s="54">
        <v>87964052.400000006</v>
      </c>
    </row>
    <row r="30" spans="2:18">
      <c r="B30" s="87" t="s">
        <v>816</v>
      </c>
      <c r="C30" s="54">
        <v>3390</v>
      </c>
      <c r="D30" s="54">
        <v>0</v>
      </c>
    </row>
    <row r="31" spans="2:18">
      <c r="B31" s="87" t="s">
        <v>1417</v>
      </c>
      <c r="C31" s="54">
        <v>0</v>
      </c>
      <c r="D31" s="54">
        <v>0</v>
      </c>
    </row>
    <row r="32" spans="2:18">
      <c r="B32" s="87" t="s">
        <v>1436</v>
      </c>
      <c r="C32" s="54">
        <v>1605</v>
      </c>
      <c r="D32" s="54">
        <v>3214000</v>
      </c>
    </row>
    <row r="33" spans="2:8">
      <c r="B33" s="87" t="s">
        <v>976</v>
      </c>
      <c r="C33" s="54">
        <v>206</v>
      </c>
      <c r="D33" s="54">
        <v>0</v>
      </c>
    </row>
    <row r="34" spans="2:8">
      <c r="B34" s="87" t="s">
        <v>672</v>
      </c>
      <c r="C34" s="54">
        <v>0</v>
      </c>
      <c r="D34" s="54">
        <v>0</v>
      </c>
    </row>
    <row r="35" spans="2:8">
      <c r="B35" s="87" t="s">
        <v>792</v>
      </c>
      <c r="C35" s="54">
        <v>0</v>
      </c>
      <c r="D35" s="54">
        <v>0</v>
      </c>
    </row>
    <row r="36" spans="2:8">
      <c r="B36" s="87" t="s">
        <v>788</v>
      </c>
      <c r="C36" s="54">
        <v>0</v>
      </c>
      <c r="D36" s="54">
        <v>0</v>
      </c>
    </row>
    <row r="37" spans="2:8">
      <c r="B37" s="87" t="s">
        <v>784</v>
      </c>
      <c r="C37" s="54">
        <v>0</v>
      </c>
      <c r="D37" s="54">
        <v>0</v>
      </c>
    </row>
    <row r="38" spans="2:8">
      <c r="B38" s="87" t="s">
        <v>518</v>
      </c>
      <c r="C38" s="54">
        <v>0</v>
      </c>
      <c r="D38" s="54">
        <v>0</v>
      </c>
    </row>
    <row r="39" spans="2:8">
      <c r="B39" s="87" t="s">
        <v>521</v>
      </c>
      <c r="C39" s="54">
        <v>0</v>
      </c>
      <c r="D39" s="54">
        <v>1591063</v>
      </c>
    </row>
    <row r="40" spans="2:8">
      <c r="B40" s="87" t="s">
        <v>986</v>
      </c>
      <c r="C40" s="54">
        <v>0</v>
      </c>
      <c r="D40" s="54">
        <v>0</v>
      </c>
    </row>
    <row r="41" spans="2:8">
      <c r="B41" s="87" t="s">
        <v>503</v>
      </c>
      <c r="C41" s="54">
        <v>0</v>
      </c>
      <c r="D41" s="54">
        <v>0</v>
      </c>
    </row>
    <row r="42" spans="2:8">
      <c r="B42" s="87" t="s">
        <v>477</v>
      </c>
      <c r="C42" s="54">
        <v>0</v>
      </c>
      <c r="D42" s="54">
        <v>73369375</v>
      </c>
    </row>
    <row r="43" spans="2:8">
      <c r="B43" s="87" t="s">
        <v>494</v>
      </c>
      <c r="C43" s="54">
        <v>0</v>
      </c>
      <c r="D43" s="54">
        <v>9563640</v>
      </c>
      <c r="G43" s="1" t="s">
        <v>1716</v>
      </c>
    </row>
    <row r="44" spans="2:8">
      <c r="B44" s="87" t="s">
        <v>467</v>
      </c>
      <c r="C44" s="54">
        <v>0</v>
      </c>
      <c r="D44" s="54">
        <v>606355122</v>
      </c>
    </row>
    <row r="45" spans="2:8">
      <c r="B45" s="87" t="s">
        <v>481</v>
      </c>
      <c r="C45" s="54">
        <v>24955</v>
      </c>
      <c r="D45" s="54">
        <v>314801638</v>
      </c>
      <c r="G45" t="s">
        <v>470</v>
      </c>
      <c r="H45" t="s">
        <v>1717</v>
      </c>
    </row>
    <row r="46" spans="2:8">
      <c r="B46" s="87" t="s">
        <v>1065</v>
      </c>
      <c r="C46" s="54">
        <v>3</v>
      </c>
      <c r="D46" s="54">
        <v>22641.079999999998</v>
      </c>
      <c r="G46" t="s">
        <v>453</v>
      </c>
      <c r="H46" t="s">
        <v>1718</v>
      </c>
    </row>
    <row r="47" spans="2:8">
      <c r="B47" s="87" t="s">
        <v>1052</v>
      </c>
      <c r="C47" s="54">
        <v>16314</v>
      </c>
      <c r="D47" s="54">
        <v>361697637.97999996</v>
      </c>
      <c r="G47" t="s">
        <v>511</v>
      </c>
      <c r="H47" t="s">
        <v>1719</v>
      </c>
    </row>
    <row r="48" spans="2:8">
      <c r="B48" s="87" t="s">
        <v>529</v>
      </c>
      <c r="C48" s="54">
        <v>0</v>
      </c>
      <c r="D48" s="54">
        <v>0</v>
      </c>
      <c r="G48" t="s">
        <v>1343</v>
      </c>
      <c r="H48" t="s">
        <v>1720</v>
      </c>
    </row>
    <row r="49" spans="2:8">
      <c r="B49" s="87" t="s">
        <v>1091</v>
      </c>
      <c r="C49" s="54">
        <v>12</v>
      </c>
      <c r="D49" s="54">
        <v>80150.95</v>
      </c>
      <c r="G49" t="s">
        <v>691</v>
      </c>
      <c r="H49" t="s">
        <v>1721</v>
      </c>
    </row>
    <row r="50" spans="2:8">
      <c r="B50" s="87" t="s">
        <v>525</v>
      </c>
      <c r="C50" s="54">
        <v>0</v>
      </c>
      <c r="D50" s="54">
        <v>1990456</v>
      </c>
    </row>
    <row r="51" spans="2:8">
      <c r="B51" s="87" t="s">
        <v>1022</v>
      </c>
      <c r="C51" s="54">
        <v>0</v>
      </c>
      <c r="D51" s="54">
        <v>853782648</v>
      </c>
      <c r="G51" t="s">
        <v>471</v>
      </c>
      <c r="H51" t="s">
        <v>1722</v>
      </c>
    </row>
    <row r="52" spans="2:8">
      <c r="B52" s="87" t="s">
        <v>1032</v>
      </c>
      <c r="C52" s="54">
        <v>31456</v>
      </c>
      <c r="D52" s="54">
        <v>324353716.87</v>
      </c>
      <c r="G52" t="s">
        <v>1238</v>
      </c>
      <c r="H52" t="s">
        <v>1723</v>
      </c>
    </row>
    <row r="53" spans="2:8">
      <c r="B53" s="87" t="s">
        <v>1027</v>
      </c>
      <c r="C53" s="54">
        <v>32525</v>
      </c>
      <c r="D53" s="54">
        <v>465223858.23000002</v>
      </c>
      <c r="G53" t="s">
        <v>691</v>
      </c>
      <c r="H53" t="s">
        <v>1724</v>
      </c>
    </row>
    <row r="54" spans="2:8">
      <c r="B54" s="87" t="s">
        <v>1040</v>
      </c>
      <c r="C54" s="54">
        <v>1262</v>
      </c>
      <c r="D54" s="54">
        <v>13133978.290000001</v>
      </c>
    </row>
    <row r="55" spans="2:8">
      <c r="B55" s="87" t="s">
        <v>1048</v>
      </c>
      <c r="C55" s="54">
        <v>368</v>
      </c>
      <c r="D55" s="54">
        <v>3547248.02</v>
      </c>
      <c r="G55" t="s">
        <v>472</v>
      </c>
      <c r="H55" t="s">
        <v>1725</v>
      </c>
    </row>
    <row r="56" spans="2:8">
      <c r="B56" s="87" t="s">
        <v>1068</v>
      </c>
      <c r="C56" s="54">
        <v>10553</v>
      </c>
      <c r="D56" s="54">
        <v>69150171.159999996</v>
      </c>
      <c r="G56" t="s">
        <v>622</v>
      </c>
      <c r="H56" t="s">
        <v>1726</v>
      </c>
    </row>
    <row r="57" spans="2:8">
      <c r="B57" s="87" t="s">
        <v>1044</v>
      </c>
      <c r="C57" s="54">
        <v>104</v>
      </c>
      <c r="D57" s="54">
        <v>1028171.61</v>
      </c>
      <c r="G57" t="s">
        <v>692</v>
      </c>
      <c r="H57" t="s">
        <v>1727</v>
      </c>
    </row>
    <row r="58" spans="2:8">
      <c r="B58" s="87" t="s">
        <v>780</v>
      </c>
      <c r="C58" s="54">
        <v>3541</v>
      </c>
      <c r="D58" s="54">
        <v>148827498</v>
      </c>
    </row>
    <row r="59" spans="2:8">
      <c r="B59" s="87" t="s">
        <v>1036</v>
      </c>
      <c r="C59" s="54">
        <v>43927</v>
      </c>
      <c r="D59" s="54">
        <v>447278614.79999995</v>
      </c>
      <c r="G59" t="s">
        <v>473</v>
      </c>
      <c r="H59" t="s">
        <v>1728</v>
      </c>
    </row>
    <row r="60" spans="2:8">
      <c r="B60" s="87" t="s">
        <v>1062</v>
      </c>
      <c r="C60" s="54">
        <v>34</v>
      </c>
      <c r="D60" s="54">
        <v>296455.53999999998</v>
      </c>
      <c r="G60" t="s">
        <v>536</v>
      </c>
      <c r="H60" t="s">
        <v>1729</v>
      </c>
    </row>
    <row r="61" spans="2:8">
      <c r="B61" s="87" t="s">
        <v>1072</v>
      </c>
      <c r="C61" s="54">
        <v>15798</v>
      </c>
      <c r="D61" s="54">
        <v>150051618.78</v>
      </c>
      <c r="G61" t="s">
        <v>1239</v>
      </c>
      <c r="H61" t="s">
        <v>1730</v>
      </c>
    </row>
    <row r="62" spans="2:8">
      <c r="B62" s="87" t="s">
        <v>1087</v>
      </c>
      <c r="C62" s="54">
        <v>29</v>
      </c>
      <c r="D62" s="54">
        <v>109570.91</v>
      </c>
      <c r="G62" t="s">
        <v>693</v>
      </c>
      <c r="H62" t="s">
        <v>1731</v>
      </c>
    </row>
    <row r="63" spans="2:8">
      <c r="B63" s="87" t="s">
        <v>1076</v>
      </c>
      <c r="C63" s="54">
        <v>34</v>
      </c>
      <c r="D63" s="54">
        <v>133205.99</v>
      </c>
      <c r="G63" t="s">
        <v>623</v>
      </c>
      <c r="H63" t="s">
        <v>1732</v>
      </c>
    </row>
    <row r="64" spans="2:8">
      <c r="B64" s="87" t="s">
        <v>1128</v>
      </c>
      <c r="C64" s="54">
        <v>2218</v>
      </c>
      <c r="D64" s="54">
        <v>54324952</v>
      </c>
      <c r="G64" t="s">
        <v>458</v>
      </c>
      <c r="H64" t="s">
        <v>1733</v>
      </c>
    </row>
    <row r="65" spans="2:4">
      <c r="B65" s="87" t="s">
        <v>1133</v>
      </c>
      <c r="C65" s="54">
        <v>4323</v>
      </c>
      <c r="D65" s="54">
        <v>63187428</v>
      </c>
    </row>
    <row r="66" spans="2:4">
      <c r="B66" s="87" t="s">
        <v>514</v>
      </c>
      <c r="C66" s="54">
        <v>0</v>
      </c>
      <c r="D66" s="54">
        <v>11774608</v>
      </c>
    </row>
    <row r="67" spans="2:4">
      <c r="B67" s="87" t="s">
        <v>508</v>
      </c>
      <c r="C67" s="54">
        <v>0</v>
      </c>
      <c r="D67" s="54">
        <v>156765223</v>
      </c>
    </row>
    <row r="68" spans="2:4">
      <c r="B68" s="87" t="s">
        <v>636</v>
      </c>
      <c r="C68" s="54">
        <v>67862</v>
      </c>
      <c r="D68" s="54">
        <v>0</v>
      </c>
    </row>
    <row r="69" spans="2:4">
      <c r="B69" s="87" t="s">
        <v>652</v>
      </c>
      <c r="C69" s="54">
        <v>4515</v>
      </c>
      <c r="D69" s="54">
        <v>0</v>
      </c>
    </row>
    <row r="70" spans="2:4">
      <c r="B70" s="87" t="s">
        <v>1421</v>
      </c>
      <c r="C70" s="54">
        <v>7732</v>
      </c>
      <c r="D70" s="54">
        <v>11886338</v>
      </c>
    </row>
    <row r="71" spans="2:4">
      <c r="B71" s="87" t="s">
        <v>668</v>
      </c>
      <c r="C71" s="54">
        <v>0</v>
      </c>
      <c r="D71" s="54">
        <v>0</v>
      </c>
    </row>
    <row r="72" spans="2:4">
      <c r="B72" s="87" t="s">
        <v>1306</v>
      </c>
      <c r="C72" s="54">
        <v>10426</v>
      </c>
      <c r="D72" s="54">
        <v>0</v>
      </c>
    </row>
    <row r="73" spans="2:4">
      <c r="B73" s="87" t="s">
        <v>1311</v>
      </c>
      <c r="C73" s="54">
        <v>33</v>
      </c>
      <c r="D73" s="54">
        <v>0</v>
      </c>
    </row>
    <row r="74" spans="2:4">
      <c r="B74" s="87" t="s">
        <v>1315</v>
      </c>
      <c r="C74" s="54">
        <v>12223</v>
      </c>
      <c r="D74" s="54">
        <v>64820100</v>
      </c>
    </row>
    <row r="75" spans="2:4">
      <c r="B75" s="87" t="s">
        <v>1613</v>
      </c>
      <c r="C75" s="54">
        <v>956</v>
      </c>
      <c r="D75" s="54">
        <v>0</v>
      </c>
    </row>
    <row r="76" spans="2:4">
      <c r="B76" s="87" t="s">
        <v>1323</v>
      </c>
      <c r="C76" s="54">
        <v>22414</v>
      </c>
      <c r="D76" s="54">
        <v>81218700</v>
      </c>
    </row>
    <row r="77" spans="2:4">
      <c r="B77" s="87" t="s">
        <v>990</v>
      </c>
      <c r="C77" s="54">
        <v>0</v>
      </c>
      <c r="D77" s="54">
        <v>0</v>
      </c>
    </row>
    <row r="78" spans="2:4">
      <c r="B78" s="87" t="s">
        <v>952</v>
      </c>
      <c r="C78" s="54">
        <v>0</v>
      </c>
      <c r="D78" s="54">
        <v>0</v>
      </c>
    </row>
    <row r="79" spans="2:4">
      <c r="B79" s="87" t="s">
        <v>994</v>
      </c>
      <c r="C79" s="54">
        <v>0</v>
      </c>
      <c r="D79" s="54">
        <v>0</v>
      </c>
    </row>
    <row r="80" spans="2:4">
      <c r="B80" s="87" t="s">
        <v>943</v>
      </c>
      <c r="C80" s="54">
        <v>0</v>
      </c>
      <c r="D80" s="54">
        <v>0</v>
      </c>
    </row>
    <row r="81" spans="2:4">
      <c r="B81" s="87" t="s">
        <v>956</v>
      </c>
      <c r="C81" s="54">
        <v>0</v>
      </c>
      <c r="D81" s="54">
        <v>0</v>
      </c>
    </row>
    <row r="82" spans="2:4">
      <c r="B82" s="87" t="s">
        <v>924</v>
      </c>
      <c r="C82" s="54">
        <v>0</v>
      </c>
      <c r="D82" s="54">
        <v>0</v>
      </c>
    </row>
    <row r="83" spans="2:4">
      <c r="B83" s="87" t="s">
        <v>932</v>
      </c>
      <c r="C83" s="54">
        <v>13931</v>
      </c>
      <c r="D83" s="54">
        <v>0</v>
      </c>
    </row>
    <row r="84" spans="2:4">
      <c r="B84" s="87" t="s">
        <v>938</v>
      </c>
      <c r="C84" s="54">
        <v>0</v>
      </c>
      <c r="D84" s="54">
        <v>0</v>
      </c>
    </row>
    <row r="85" spans="2:4">
      <c r="B85" s="87" t="s">
        <v>929</v>
      </c>
      <c r="C85" s="54">
        <v>718</v>
      </c>
      <c r="D85" s="54">
        <v>0</v>
      </c>
    </row>
    <row r="86" spans="2:4">
      <c r="B86" s="87" t="s">
        <v>935</v>
      </c>
      <c r="C86" s="54">
        <v>610</v>
      </c>
      <c r="D86" s="54">
        <v>0</v>
      </c>
    </row>
    <row r="87" spans="2:4">
      <c r="B87" s="87" t="s">
        <v>810</v>
      </c>
      <c r="C87" s="54">
        <v>0</v>
      </c>
      <c r="D87" s="54">
        <v>0</v>
      </c>
    </row>
    <row r="88" spans="2:4">
      <c r="B88" s="87" t="s">
        <v>806</v>
      </c>
      <c r="C88" s="54">
        <v>0</v>
      </c>
      <c r="D88" s="54">
        <v>0</v>
      </c>
    </row>
    <row r="89" spans="2:4">
      <c r="B89" s="87" t="s">
        <v>813</v>
      </c>
      <c r="C89" s="54">
        <v>0</v>
      </c>
      <c r="D89" s="54">
        <v>0</v>
      </c>
    </row>
    <row r="90" spans="2:4">
      <c r="B90" s="87" t="s">
        <v>796</v>
      </c>
      <c r="C90" s="54">
        <v>1944</v>
      </c>
      <c r="D90" s="54">
        <v>0</v>
      </c>
    </row>
    <row r="91" spans="2:4">
      <c r="B91" s="87" t="s">
        <v>688</v>
      </c>
      <c r="C91" s="54">
        <v>23963</v>
      </c>
      <c r="D91" s="54">
        <v>361671660</v>
      </c>
    </row>
    <row r="92" spans="2:4">
      <c r="B92" s="87" t="s">
        <v>722</v>
      </c>
      <c r="C92" s="54">
        <v>0</v>
      </c>
      <c r="D92" s="54">
        <v>0</v>
      </c>
    </row>
    <row r="93" spans="2:4">
      <c r="B93" s="87" t="s">
        <v>701</v>
      </c>
      <c r="C93" s="54">
        <v>57859</v>
      </c>
      <c r="D93" s="54">
        <v>0</v>
      </c>
    </row>
    <row r="94" spans="2:4">
      <c r="B94" s="87" t="s">
        <v>711</v>
      </c>
      <c r="C94" s="54">
        <v>832</v>
      </c>
      <c r="D94" s="54">
        <v>0</v>
      </c>
    </row>
    <row r="95" spans="2:4">
      <c r="B95" s="87" t="s">
        <v>725</v>
      </c>
      <c r="C95" s="54">
        <v>0</v>
      </c>
      <c r="D95" s="54">
        <v>0</v>
      </c>
    </row>
    <row r="96" spans="2:4">
      <c r="B96" s="87" t="s">
        <v>1609</v>
      </c>
      <c r="C96" s="54">
        <v>0</v>
      </c>
      <c r="D96" s="54">
        <v>0</v>
      </c>
    </row>
    <row r="97" spans="2:4">
      <c r="B97" s="87" t="s">
        <v>1320</v>
      </c>
      <c r="C97" s="54">
        <v>0</v>
      </c>
      <c r="D97" s="54">
        <v>0</v>
      </c>
    </row>
    <row r="98" spans="2:4">
      <c r="B98" s="87" t="s">
        <v>1340</v>
      </c>
      <c r="C98" s="54">
        <v>111</v>
      </c>
      <c r="D98" s="54">
        <v>0</v>
      </c>
    </row>
    <row r="99" spans="2:4">
      <c r="B99" s="87" t="s">
        <v>1600</v>
      </c>
      <c r="C99" s="54">
        <v>0</v>
      </c>
      <c r="D99" s="54">
        <v>0</v>
      </c>
    </row>
    <row r="100" spans="2:4">
      <c r="B100" s="87" t="s">
        <v>1345</v>
      </c>
      <c r="C100" s="54">
        <v>446</v>
      </c>
      <c r="D100" s="54">
        <v>0</v>
      </c>
    </row>
    <row r="101" spans="2:4">
      <c r="B101" s="87" t="s">
        <v>1604</v>
      </c>
      <c r="C101" s="54">
        <v>271</v>
      </c>
      <c r="D101" s="54">
        <v>0</v>
      </c>
    </row>
    <row r="102" spans="2:4">
      <c r="B102" s="87" t="s">
        <v>1095</v>
      </c>
      <c r="C102" s="54">
        <v>17</v>
      </c>
      <c r="D102" s="54">
        <v>173894.16999999998</v>
      </c>
    </row>
    <row r="103" spans="2:4">
      <c r="B103" s="87" t="s">
        <v>1138</v>
      </c>
      <c r="C103" s="54">
        <v>0</v>
      </c>
      <c r="D103" s="54">
        <v>25450665</v>
      </c>
    </row>
    <row r="104" spans="2:4">
      <c r="B104" s="87" t="s">
        <v>1080</v>
      </c>
      <c r="C104" s="54">
        <v>8620</v>
      </c>
      <c r="D104" s="54">
        <v>57271940.93</v>
      </c>
    </row>
    <row r="105" spans="2:4">
      <c r="B105" s="87" t="s">
        <v>1084</v>
      </c>
      <c r="C105" s="54">
        <v>11208</v>
      </c>
      <c r="D105" s="54">
        <v>107904811.58</v>
      </c>
    </row>
    <row r="106" spans="2:4">
      <c r="B106" s="87" t="s">
        <v>1000</v>
      </c>
      <c r="C106" s="54">
        <v>0</v>
      </c>
      <c r="D106" s="54">
        <v>0</v>
      </c>
    </row>
    <row r="107" spans="2:4">
      <c r="B107" s="87" t="s">
        <v>676</v>
      </c>
      <c r="C107" s="54">
        <v>491</v>
      </c>
      <c r="D107" s="54">
        <v>0</v>
      </c>
    </row>
    <row r="108" spans="2:4">
      <c r="B108" s="87" t="s">
        <v>960</v>
      </c>
      <c r="C108" s="54">
        <v>0</v>
      </c>
      <c r="D108" s="54">
        <v>0</v>
      </c>
    </row>
    <row r="109" spans="2:4">
      <c r="B109" s="87" t="s">
        <v>1530</v>
      </c>
      <c r="C109" s="54">
        <v>192</v>
      </c>
      <c r="D109" s="54">
        <v>259130</v>
      </c>
    </row>
    <row r="110" spans="2:4">
      <c r="B110" s="87" t="s">
        <v>1519</v>
      </c>
      <c r="C110" s="54">
        <v>925</v>
      </c>
      <c r="D110" s="54">
        <v>2434477</v>
      </c>
    </row>
    <row r="111" spans="2:4">
      <c r="B111" s="87" t="s">
        <v>1524</v>
      </c>
      <c r="C111" s="54">
        <v>106</v>
      </c>
      <c r="D111" s="54">
        <v>106000</v>
      </c>
    </row>
    <row r="112" spans="2:4">
      <c r="B112" s="87" t="s">
        <v>1534</v>
      </c>
      <c r="C112" s="54">
        <v>1258</v>
      </c>
      <c r="D112" s="54">
        <v>3627200</v>
      </c>
    </row>
    <row r="113" spans="2:4">
      <c r="B113" s="87" t="s">
        <v>1543</v>
      </c>
      <c r="C113" s="54">
        <v>2651</v>
      </c>
      <c r="D113" s="54">
        <v>0</v>
      </c>
    </row>
    <row r="114" spans="2:4">
      <c r="B114" s="87" t="s">
        <v>1514</v>
      </c>
      <c r="C114" s="54">
        <v>110</v>
      </c>
      <c r="D114" s="54">
        <v>685530</v>
      </c>
    </row>
    <row r="115" spans="2:4">
      <c r="B115" s="87" t="s">
        <v>901</v>
      </c>
      <c r="C115" s="54">
        <v>0</v>
      </c>
      <c r="D115" s="54">
        <v>0</v>
      </c>
    </row>
    <row r="116" spans="2:4">
      <c r="B116" s="87" t="s">
        <v>909</v>
      </c>
      <c r="C116" s="54">
        <v>586</v>
      </c>
      <c r="D116" s="54">
        <v>0</v>
      </c>
    </row>
    <row r="117" spans="2:4">
      <c r="B117" s="87" t="s">
        <v>912</v>
      </c>
      <c r="C117" s="54">
        <v>0</v>
      </c>
      <c r="D117" s="54">
        <v>0</v>
      </c>
    </row>
    <row r="118" spans="2:4">
      <c r="B118" s="87" t="s">
        <v>906</v>
      </c>
      <c r="C118" s="54">
        <v>3641</v>
      </c>
      <c r="D118" s="54">
        <v>0</v>
      </c>
    </row>
    <row r="119" spans="2:4">
      <c r="B119" s="87" t="s">
        <v>533</v>
      </c>
      <c r="C119" s="54">
        <v>0</v>
      </c>
      <c r="D119" s="54">
        <v>0</v>
      </c>
    </row>
    <row r="120" spans="2:4">
      <c r="B120" s="87" t="s">
        <v>1413</v>
      </c>
      <c r="C120" s="54">
        <v>0</v>
      </c>
      <c r="D120" s="54">
        <v>0</v>
      </c>
    </row>
    <row r="121" spans="2:4">
      <c r="B121" s="87" t="s">
        <v>1337</v>
      </c>
      <c r="C121" s="54">
        <v>0</v>
      </c>
      <c r="D121" s="54">
        <v>0</v>
      </c>
    </row>
    <row r="122" spans="2:4">
      <c r="B122" s="87" t="s">
        <v>1331</v>
      </c>
      <c r="C122" s="54">
        <v>10908</v>
      </c>
      <c r="D122" s="54">
        <v>36367593.350000001</v>
      </c>
    </row>
    <row r="123" spans="2:4">
      <c r="B123" s="87" t="s">
        <v>1327</v>
      </c>
      <c r="C123" s="54">
        <v>0</v>
      </c>
      <c r="D123" s="54">
        <v>0</v>
      </c>
    </row>
    <row r="124" spans="2:4">
      <c r="B124" s="87" t="s">
        <v>1425</v>
      </c>
      <c r="C124" s="54">
        <v>410</v>
      </c>
      <c r="D124" s="54">
        <v>1071148</v>
      </c>
    </row>
    <row r="125" spans="2:4">
      <c r="B125" s="87" t="s">
        <v>1432</v>
      </c>
      <c r="C125" s="54">
        <v>0</v>
      </c>
      <c r="D125" s="54">
        <v>0</v>
      </c>
    </row>
    <row r="126" spans="2:4">
      <c r="B126" s="87" t="s">
        <v>1538</v>
      </c>
      <c r="C126" s="54">
        <v>2025</v>
      </c>
      <c r="D126" s="54">
        <v>6165296</v>
      </c>
    </row>
    <row r="127" spans="2:4">
      <c r="B127" s="87" t="s">
        <v>1135</v>
      </c>
      <c r="C127" s="54">
        <v>0</v>
      </c>
      <c r="D127" s="54">
        <v>26174699</v>
      </c>
    </row>
    <row r="128" spans="2:4">
      <c r="B128" s="87" t="s">
        <v>997</v>
      </c>
      <c r="C128" s="54">
        <v>0</v>
      </c>
      <c r="D128" s="54">
        <v>0</v>
      </c>
    </row>
    <row r="129" spans="2:4">
      <c r="B129" s="87" t="s">
        <v>970</v>
      </c>
      <c r="C129" s="54">
        <v>0</v>
      </c>
      <c r="D129" s="54">
        <v>0</v>
      </c>
    </row>
    <row r="130" spans="2:4">
      <c r="B130" s="87" t="s">
        <v>619</v>
      </c>
      <c r="C130" s="54">
        <v>4589</v>
      </c>
      <c r="D130" s="54">
        <v>0</v>
      </c>
    </row>
    <row r="131" spans="2:4">
      <c r="B131" s="87" t="s">
        <v>940</v>
      </c>
      <c r="C131" s="54">
        <v>19244</v>
      </c>
      <c r="D131" s="54">
        <v>0</v>
      </c>
    </row>
    <row r="132" spans="2:4">
      <c r="B132" s="87" t="s">
        <v>914</v>
      </c>
      <c r="C132" s="54">
        <v>31168</v>
      </c>
      <c r="D132" s="54">
        <v>0</v>
      </c>
    </row>
    <row r="133" spans="2:4">
      <c r="B133" s="87" t="s">
        <v>1158</v>
      </c>
      <c r="C133" s="54">
        <v>0</v>
      </c>
      <c r="D133" s="54">
        <v>1077458822</v>
      </c>
    </row>
    <row r="134" spans="2:4">
      <c r="B134" s="87" t="s">
        <v>1167</v>
      </c>
      <c r="C134" s="54">
        <v>106976</v>
      </c>
      <c r="D134" s="54">
        <v>0</v>
      </c>
    </row>
    <row r="135" spans="2:4">
      <c r="B135" s="87" t="s">
        <v>1173</v>
      </c>
      <c r="C135" s="54">
        <v>1411</v>
      </c>
      <c r="D135" s="54">
        <v>0</v>
      </c>
    </row>
    <row r="136" spans="2:4">
      <c r="B136" s="87" t="s">
        <v>1180</v>
      </c>
      <c r="C136" s="54">
        <v>1324</v>
      </c>
      <c r="D136" s="54">
        <v>0</v>
      </c>
    </row>
    <row r="137" spans="2:4">
      <c r="B137" s="87" t="s">
        <v>1184</v>
      </c>
      <c r="C137" s="54">
        <v>1422</v>
      </c>
      <c r="D137" s="54">
        <v>0</v>
      </c>
    </row>
    <row r="138" spans="2:4">
      <c r="B138" s="87" t="s">
        <v>1192</v>
      </c>
      <c r="C138" s="54">
        <v>18579</v>
      </c>
      <c r="D138" s="54">
        <v>0</v>
      </c>
    </row>
    <row r="139" spans="2:4">
      <c r="B139" s="87" t="s">
        <v>1197</v>
      </c>
      <c r="C139" s="54">
        <v>21</v>
      </c>
      <c r="D139" s="54">
        <v>0</v>
      </c>
    </row>
    <row r="140" spans="2:4">
      <c r="B140" s="87" t="s">
        <v>1202</v>
      </c>
      <c r="C140" s="54">
        <v>9680</v>
      </c>
      <c r="D140" s="54">
        <v>0</v>
      </c>
    </row>
    <row r="141" spans="2:4">
      <c r="B141" s="87" t="s">
        <v>1204</v>
      </c>
      <c r="C141" s="54">
        <v>1267</v>
      </c>
      <c r="D141" s="54">
        <v>11081084</v>
      </c>
    </row>
    <row r="142" spans="2:4">
      <c r="B142" s="87" t="s">
        <v>1227</v>
      </c>
      <c r="C142" s="54">
        <v>64566</v>
      </c>
      <c r="D142" s="54">
        <v>0</v>
      </c>
    </row>
    <row r="143" spans="2:4">
      <c r="B143" s="87" t="s">
        <v>1235</v>
      </c>
      <c r="C143" s="54">
        <v>50974</v>
      </c>
      <c r="D143" s="54">
        <v>607655496</v>
      </c>
    </row>
    <row r="144" spans="2:4">
      <c r="B144" s="87" t="s">
        <v>1269</v>
      </c>
      <c r="C144" s="54">
        <v>51528</v>
      </c>
      <c r="D144" s="54">
        <v>78622198</v>
      </c>
    </row>
    <row r="145" spans="2:4">
      <c r="B145" s="87" t="s">
        <v>1277</v>
      </c>
      <c r="C145" s="54">
        <v>2664</v>
      </c>
      <c r="D145" s="54">
        <v>2538974</v>
      </c>
    </row>
    <row r="146" spans="2:4">
      <c r="B146" s="87" t="s">
        <v>1353</v>
      </c>
      <c r="C146" s="54">
        <v>2765</v>
      </c>
      <c r="D146" s="54">
        <v>14842368.960000001</v>
      </c>
    </row>
    <row r="147" spans="2:4">
      <c r="B147" s="87" t="s">
        <v>1359</v>
      </c>
      <c r="C147" s="54">
        <v>0</v>
      </c>
      <c r="D147" s="54">
        <v>0</v>
      </c>
    </row>
    <row r="148" spans="2:4">
      <c r="B148" s="87" t="s">
        <v>1362</v>
      </c>
      <c r="C148" s="54">
        <v>2174</v>
      </c>
      <c r="D148" s="54">
        <v>1299600</v>
      </c>
    </row>
    <row r="149" spans="2:4">
      <c r="B149" s="87" t="s">
        <v>1365</v>
      </c>
      <c r="C149" s="54">
        <v>0</v>
      </c>
      <c r="D149" s="54">
        <v>0</v>
      </c>
    </row>
    <row r="150" spans="2:4">
      <c r="B150" s="87" t="s">
        <v>1439</v>
      </c>
      <c r="C150" s="54">
        <v>0</v>
      </c>
      <c r="D150" s="54">
        <v>0</v>
      </c>
    </row>
    <row r="151" spans="2:4">
      <c r="B151" s="87" t="s">
        <v>1444</v>
      </c>
      <c r="C151" s="54">
        <v>849</v>
      </c>
      <c r="D151" s="54">
        <v>2924211</v>
      </c>
    </row>
    <row r="152" spans="2:4">
      <c r="B152" s="87" t="s">
        <v>1448</v>
      </c>
      <c r="C152" s="54">
        <v>0</v>
      </c>
      <c r="D152" s="54">
        <v>0</v>
      </c>
    </row>
    <row r="153" spans="2:4">
      <c r="B153" s="87" t="s">
        <v>1452</v>
      </c>
      <c r="C153" s="54">
        <v>535</v>
      </c>
      <c r="D153" s="54">
        <v>3397676</v>
      </c>
    </row>
    <row r="154" spans="2:4">
      <c r="B154" s="87" t="s">
        <v>1456</v>
      </c>
      <c r="C154" s="54">
        <v>0</v>
      </c>
      <c r="D154" s="54">
        <v>0</v>
      </c>
    </row>
    <row r="155" spans="2:4">
      <c r="B155" s="87" t="s">
        <v>1460</v>
      </c>
      <c r="C155" s="54">
        <v>1660</v>
      </c>
      <c r="D155" s="54">
        <v>4067197</v>
      </c>
    </row>
    <row r="156" spans="2:4">
      <c r="B156" s="87" t="s">
        <v>1510</v>
      </c>
      <c r="C156" s="54">
        <v>0</v>
      </c>
      <c r="D156" s="54">
        <v>0</v>
      </c>
    </row>
    <row r="157" spans="2:4">
      <c r="B157" s="87" t="s">
        <v>1546</v>
      </c>
      <c r="C157" s="54">
        <v>1883</v>
      </c>
      <c r="D157" s="54">
        <v>5795862</v>
      </c>
    </row>
    <row r="158" spans="2:4">
      <c r="B158" s="87" t="s">
        <v>1550</v>
      </c>
      <c r="C158" s="54">
        <v>493</v>
      </c>
      <c r="D158" s="54">
        <v>2190721</v>
      </c>
    </row>
    <row r="159" spans="2:4">
      <c r="B159" s="87" t="s">
        <v>1554</v>
      </c>
      <c r="C159" s="54">
        <v>0</v>
      </c>
      <c r="D159" s="54">
        <v>3893803</v>
      </c>
    </row>
    <row r="160" spans="2:4">
      <c r="B160" s="87" t="s">
        <v>1627</v>
      </c>
      <c r="C160" s="54">
        <v>836</v>
      </c>
      <c r="D160" s="54">
        <v>0</v>
      </c>
    </row>
    <row r="161" spans="2:4">
      <c r="B161" s="87" t="s">
        <v>1630</v>
      </c>
      <c r="C161" s="54">
        <v>139</v>
      </c>
      <c r="D161" s="54">
        <v>0</v>
      </c>
    </row>
    <row r="162" spans="2:4">
      <c r="B162" s="87" t="s">
        <v>1634</v>
      </c>
      <c r="C162" s="54">
        <v>0</v>
      </c>
      <c r="D162" s="54">
        <v>0</v>
      </c>
    </row>
    <row r="163" spans="2:4">
      <c r="B163" s="87" t="s">
        <v>1638</v>
      </c>
      <c r="C163" s="54">
        <v>0</v>
      </c>
      <c r="D163" s="54">
        <v>0</v>
      </c>
    </row>
    <row r="164" spans="2:4">
      <c r="B164" s="87" t="s">
        <v>1642</v>
      </c>
      <c r="C164" s="54">
        <v>4542</v>
      </c>
      <c r="D164" s="54">
        <v>0</v>
      </c>
    </row>
    <row r="165" spans="2:4">
      <c r="B165" s="87" t="s">
        <v>1644</v>
      </c>
      <c r="C165" s="54">
        <v>4803</v>
      </c>
      <c r="D165" s="54">
        <v>0</v>
      </c>
    </row>
    <row r="166" spans="2:4">
      <c r="B166" s="87" t="s">
        <v>1646</v>
      </c>
      <c r="C166" s="54">
        <v>0</v>
      </c>
      <c r="D166" s="54">
        <v>0</v>
      </c>
    </row>
    <row r="167" spans="2:4">
      <c r="B167" s="87" t="s">
        <v>1618</v>
      </c>
      <c r="C167" s="54">
        <v>0</v>
      </c>
      <c r="D167" s="54">
        <v>0</v>
      </c>
    </row>
    <row r="168" spans="2:4">
      <c r="B168" s="87" t="s">
        <v>1621</v>
      </c>
      <c r="C168" s="54">
        <v>0</v>
      </c>
      <c r="D168" s="54">
        <v>0</v>
      </c>
    </row>
    <row r="169" spans="2:4">
      <c r="B169" s="87" t="s">
        <v>1680</v>
      </c>
      <c r="C169" s="54">
        <v>0</v>
      </c>
      <c r="D169" s="54">
        <v>145600</v>
      </c>
    </row>
    <row r="170" spans="2:4">
      <c r="B170" s="87" t="s">
        <v>1698</v>
      </c>
      <c r="C170" s="54">
        <v>0</v>
      </c>
      <c r="D170" s="54">
        <v>923550</v>
      </c>
    </row>
    <row r="171" spans="2:4">
      <c r="B171" s="87" t="s">
        <v>1702</v>
      </c>
      <c r="C171" s="54">
        <v>0</v>
      </c>
      <c r="D171" s="54">
        <v>1192000</v>
      </c>
    </row>
    <row r="172" spans="2:4">
      <c r="B172" s="87" t="s">
        <v>1368</v>
      </c>
      <c r="C172" s="54">
        <v>0</v>
      </c>
      <c r="D172" s="54">
        <v>0</v>
      </c>
    </row>
    <row r="173" spans="2:4">
      <c r="B173" s="87" t="s">
        <v>1372</v>
      </c>
      <c r="C173" s="54">
        <v>72035</v>
      </c>
      <c r="D173" s="54">
        <v>0</v>
      </c>
    </row>
    <row r="174" spans="2:4">
      <c r="B174" s="87" t="s">
        <v>1376</v>
      </c>
      <c r="C174" s="54">
        <v>3772</v>
      </c>
      <c r="D174" s="54">
        <v>0</v>
      </c>
    </row>
    <row r="175" spans="2:4">
      <c r="B175" s="87" t="s">
        <v>1380</v>
      </c>
      <c r="C175" s="54">
        <v>1203</v>
      </c>
      <c r="D175" s="54">
        <v>0</v>
      </c>
    </row>
    <row r="176" spans="2:4">
      <c r="B176" s="87" t="s">
        <v>1384</v>
      </c>
      <c r="C176" s="54">
        <v>0</v>
      </c>
      <c r="D176" s="54">
        <v>0</v>
      </c>
    </row>
    <row r="177" spans="2:4">
      <c r="B177" s="87" t="s">
        <v>1388</v>
      </c>
      <c r="C177" s="54">
        <v>12237</v>
      </c>
      <c r="D177" s="54">
        <v>0</v>
      </c>
    </row>
    <row r="178" spans="2:4">
      <c r="B178" s="87" t="s">
        <v>1392</v>
      </c>
      <c r="C178" s="54">
        <v>964</v>
      </c>
      <c r="D178" s="54">
        <v>1120503</v>
      </c>
    </row>
    <row r="179" spans="2:4">
      <c r="B179" s="87" t="s">
        <v>1398</v>
      </c>
      <c r="C179" s="54">
        <v>41</v>
      </c>
      <c r="D179" s="54">
        <v>0</v>
      </c>
    </row>
    <row r="180" spans="2:4">
      <c r="B180" s="87" t="s">
        <v>1402</v>
      </c>
      <c r="C180" s="54">
        <v>298</v>
      </c>
      <c r="D180" s="54">
        <v>0</v>
      </c>
    </row>
    <row r="181" spans="2:4">
      <c r="B181" s="87" t="s">
        <v>1405</v>
      </c>
      <c r="C181" s="54">
        <v>3333</v>
      </c>
      <c r="D181" s="54">
        <v>0</v>
      </c>
    </row>
    <row r="182" spans="2:4">
      <c r="B182" s="87" t="s">
        <v>1685</v>
      </c>
      <c r="C182" s="54">
        <v>0</v>
      </c>
      <c r="D182" s="54">
        <v>3158750</v>
      </c>
    </row>
    <row r="183" spans="2:4">
      <c r="B183" s="87" t="s">
        <v>1694</v>
      </c>
      <c r="C183" s="54">
        <v>0</v>
      </c>
      <c r="D183" s="54">
        <v>1460150</v>
      </c>
    </row>
    <row r="184" spans="2:4">
      <c r="B184" s="87" t="s">
        <v>1705</v>
      </c>
      <c r="C184" s="54">
        <v>0</v>
      </c>
      <c r="D184" s="54">
        <v>0</v>
      </c>
    </row>
    <row r="185" spans="2:4">
      <c r="B185" s="87" t="s">
        <v>1707</v>
      </c>
      <c r="C185" s="54">
        <v>0</v>
      </c>
      <c r="D185" s="54">
        <v>1380750</v>
      </c>
    </row>
    <row r="186" spans="2:4">
      <c r="B186" s="87" t="s">
        <v>1464</v>
      </c>
      <c r="C186" s="54">
        <v>0</v>
      </c>
      <c r="D186" s="54">
        <v>0</v>
      </c>
    </row>
    <row r="187" spans="2:4">
      <c r="B187" s="87" t="s">
        <v>1468</v>
      </c>
      <c r="C187" s="54">
        <v>0</v>
      </c>
      <c r="D187" s="54">
        <v>0</v>
      </c>
    </row>
    <row r="188" spans="2:4">
      <c r="B188" s="87" t="s">
        <v>1471</v>
      </c>
      <c r="C188" s="54">
        <v>0</v>
      </c>
      <c r="D188" s="54">
        <v>0</v>
      </c>
    </row>
    <row r="189" spans="2:4">
      <c r="B189" s="87" t="s">
        <v>1474</v>
      </c>
      <c r="C189" s="54">
        <v>0</v>
      </c>
      <c r="D189" s="54">
        <v>0</v>
      </c>
    </row>
    <row r="190" spans="2:4">
      <c r="B190" s="87" t="s">
        <v>1478</v>
      </c>
      <c r="C190" s="54">
        <v>0</v>
      </c>
      <c r="D190" s="54">
        <v>0</v>
      </c>
    </row>
    <row r="191" spans="2:4">
      <c r="B191" s="87" t="s">
        <v>1482</v>
      </c>
      <c r="C191" s="54">
        <v>0</v>
      </c>
      <c r="D191" s="54">
        <v>0</v>
      </c>
    </row>
    <row r="192" spans="2:4">
      <c r="B192" s="87" t="s">
        <v>1486</v>
      </c>
      <c r="C192" s="54">
        <v>0</v>
      </c>
      <c r="D192" s="54">
        <v>0</v>
      </c>
    </row>
    <row r="193" spans="2:4">
      <c r="B193" s="87" t="s">
        <v>1490</v>
      </c>
      <c r="C193" s="54">
        <v>0</v>
      </c>
      <c r="D193" s="54">
        <v>0</v>
      </c>
    </row>
    <row r="194" spans="2:4">
      <c r="B194" s="87" t="s">
        <v>1494</v>
      </c>
      <c r="C194" s="54">
        <v>0</v>
      </c>
      <c r="D194" s="54">
        <v>0</v>
      </c>
    </row>
    <row r="195" spans="2:4">
      <c r="B195" s="87" t="s">
        <v>1498</v>
      </c>
      <c r="C195" s="54">
        <v>0</v>
      </c>
      <c r="D195" s="54">
        <v>0</v>
      </c>
    </row>
    <row r="196" spans="2:4">
      <c r="B196" s="87" t="s">
        <v>1502</v>
      </c>
      <c r="C196" s="54">
        <v>0</v>
      </c>
      <c r="D196" s="54">
        <v>0</v>
      </c>
    </row>
    <row r="197" spans="2:4">
      <c r="B197" s="87" t="s">
        <v>1506</v>
      </c>
      <c r="C197" s="54">
        <v>0</v>
      </c>
      <c r="D197" s="54">
        <v>0</v>
      </c>
    </row>
    <row r="198" spans="2:4">
      <c r="B198" s="87" t="s">
        <v>1557</v>
      </c>
      <c r="C198" s="54">
        <v>0</v>
      </c>
      <c r="D198" s="54">
        <v>0</v>
      </c>
    </row>
    <row r="199" spans="2:4">
      <c r="B199" s="87" t="s">
        <v>1561</v>
      </c>
      <c r="C199" s="54">
        <v>0</v>
      </c>
      <c r="D199" s="54">
        <v>0</v>
      </c>
    </row>
    <row r="200" spans="2:4">
      <c r="B200" s="87" t="s">
        <v>1564</v>
      </c>
      <c r="C200" s="54">
        <v>0</v>
      </c>
      <c r="D200" s="54">
        <v>0</v>
      </c>
    </row>
    <row r="201" spans="2:4">
      <c r="B201" s="87" t="s">
        <v>1567</v>
      </c>
      <c r="C201" s="54">
        <v>0</v>
      </c>
      <c r="D201" s="54">
        <v>0</v>
      </c>
    </row>
    <row r="202" spans="2:4">
      <c r="B202" s="87" t="s">
        <v>1572</v>
      </c>
      <c r="C202" s="54">
        <v>0</v>
      </c>
      <c r="D202" s="54">
        <v>0</v>
      </c>
    </row>
    <row r="203" spans="2:4">
      <c r="B203" s="87" t="s">
        <v>1575</v>
      </c>
      <c r="C203" s="54">
        <v>0</v>
      </c>
      <c r="D203" s="54">
        <v>0</v>
      </c>
    </row>
    <row r="204" spans="2:4">
      <c r="B204" s="87" t="s">
        <v>1578</v>
      </c>
      <c r="C204" s="54">
        <v>0</v>
      </c>
      <c r="D204" s="54">
        <v>0</v>
      </c>
    </row>
    <row r="205" spans="2:4">
      <c r="B205" s="87" t="s">
        <v>1582</v>
      </c>
      <c r="C205" s="54">
        <v>0</v>
      </c>
      <c r="D205" s="54">
        <v>0</v>
      </c>
    </row>
    <row r="206" spans="2:4">
      <c r="B206" s="87" t="s">
        <v>1586</v>
      </c>
      <c r="C206" s="54">
        <v>0</v>
      </c>
      <c r="D206" s="54">
        <v>0</v>
      </c>
    </row>
    <row r="207" spans="2:4">
      <c r="B207" s="87" t="s">
        <v>1734</v>
      </c>
      <c r="C207" s="54">
        <v>0</v>
      </c>
      <c r="D207" s="54">
        <v>0</v>
      </c>
    </row>
    <row r="208" spans="2:4">
      <c r="B208" s="87" t="s">
        <v>1594</v>
      </c>
      <c r="C208" s="54">
        <v>0</v>
      </c>
      <c r="D208" s="54">
        <v>0</v>
      </c>
    </row>
    <row r="209" spans="2:4">
      <c r="B209" s="87" t="s">
        <v>1597</v>
      </c>
      <c r="C209" s="54">
        <v>0</v>
      </c>
      <c r="D209" s="54">
        <v>0</v>
      </c>
    </row>
    <row r="210" spans="2:4">
      <c r="B210" s="87" t="s">
        <v>1648</v>
      </c>
      <c r="C210" s="54">
        <v>0</v>
      </c>
      <c r="D210" s="54">
        <v>0</v>
      </c>
    </row>
    <row r="211" spans="2:4">
      <c r="B211" s="87" t="s">
        <v>1652</v>
      </c>
      <c r="C211" s="54">
        <v>0</v>
      </c>
      <c r="D211" s="54">
        <v>0</v>
      </c>
    </row>
    <row r="212" spans="2:4">
      <c r="B212" s="87" t="s">
        <v>1654</v>
      </c>
      <c r="C212" s="54">
        <v>74</v>
      </c>
      <c r="D212" s="54">
        <v>0</v>
      </c>
    </row>
    <row r="213" spans="2:4">
      <c r="B213" s="87" t="s">
        <v>1657</v>
      </c>
      <c r="C213" s="54">
        <v>16</v>
      </c>
      <c r="D213" s="54">
        <v>0</v>
      </c>
    </row>
    <row r="214" spans="2:4">
      <c r="B214" s="87" t="s">
        <v>1660</v>
      </c>
      <c r="C214" s="54">
        <v>0</v>
      </c>
      <c r="D214" s="54">
        <v>0</v>
      </c>
    </row>
    <row r="215" spans="2:4">
      <c r="B215" s="87" t="s">
        <v>1664</v>
      </c>
      <c r="C215" s="54">
        <v>0</v>
      </c>
      <c r="D215" s="54">
        <v>0</v>
      </c>
    </row>
    <row r="216" spans="2:4">
      <c r="B216" s="87" t="s">
        <v>1667</v>
      </c>
      <c r="C216" s="54">
        <v>0</v>
      </c>
      <c r="D216" s="54">
        <v>0</v>
      </c>
    </row>
    <row r="217" spans="2:4">
      <c r="B217" s="87" t="s">
        <v>1670</v>
      </c>
      <c r="C217" s="54">
        <v>0</v>
      </c>
      <c r="D217" s="54">
        <v>0</v>
      </c>
    </row>
    <row r="218" spans="2:4">
      <c r="B218" s="87" t="s">
        <v>1673</v>
      </c>
      <c r="C218" s="54">
        <v>0</v>
      </c>
      <c r="D218" s="54">
        <v>0</v>
      </c>
    </row>
    <row r="219" spans="2:4">
      <c r="B219" s="87" t="s">
        <v>1676</v>
      </c>
      <c r="C219" s="54">
        <v>0</v>
      </c>
      <c r="D219" s="54">
        <v>0</v>
      </c>
    </row>
  </sheetData>
  <sheetProtection algorithmName="SHA-512" hashValue="TkANZZyWmRwprsHPmXR64s8rS7PHfAHBRvpog82Lnb5b0FJeRePc9QxKAHu+OJtylhUfvfaCOsnhCgFPKbvo7g==" saltValue="lpiLKgLNS9PVKZRCfvOOLA==" spinCount="100000" sheet="1" scenarios="1" autoFilter="0" pivotTables="0"/>
  <mergeCells count="1">
    <mergeCell ref="F6:R12"/>
  </mergeCells>
  <conditionalFormatting pivot="1" sqref="D7:D219">
    <cfRule type="cellIs" dxfId="1" priority="2" operator="equal">
      <formula>0</formula>
    </cfRule>
  </conditionalFormatting>
  <conditionalFormatting pivot="1" sqref="C7:C21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0" tint="-0.499984740745262"/>
  </sheetPr>
  <dimension ref="A1:P730"/>
  <sheetViews>
    <sheetView topLeftCell="A597" workbookViewId="0">
      <selection activeCell="D687" sqref="D687"/>
    </sheetView>
  </sheetViews>
  <sheetFormatPr defaultRowHeight="15"/>
  <cols>
    <col min="1" max="1" width="15.42578125" bestFit="1" customWidth="1"/>
    <col min="2" max="2" width="12.140625" customWidth="1"/>
    <col min="3" max="3" width="26.42578125" bestFit="1" customWidth="1"/>
    <col min="4" max="4" width="13.140625" bestFit="1" customWidth="1"/>
    <col min="5" max="5" width="55.140625" customWidth="1"/>
    <col min="6" max="6" width="71.28515625" customWidth="1"/>
    <col min="16" max="16" width="10" bestFit="1" customWidth="1"/>
  </cols>
  <sheetData>
    <row r="1" spans="1:16">
      <c r="A1" t="s">
        <v>1735</v>
      </c>
      <c r="B1" t="s">
        <v>1710</v>
      </c>
      <c r="C1" t="s">
        <v>1736</v>
      </c>
      <c r="D1" t="s">
        <v>413</v>
      </c>
      <c r="E1" t="s">
        <v>414</v>
      </c>
      <c r="F1" t="s">
        <v>415</v>
      </c>
      <c r="G1" t="s">
        <v>416</v>
      </c>
      <c r="H1" t="s">
        <v>417</v>
      </c>
      <c r="I1" t="s">
        <v>418</v>
      </c>
      <c r="J1" t="s">
        <v>419</v>
      </c>
      <c r="K1" t="s">
        <v>420</v>
      </c>
      <c r="L1" t="s">
        <v>421</v>
      </c>
      <c r="M1" t="s">
        <v>422</v>
      </c>
      <c r="N1" t="s">
        <v>423</v>
      </c>
      <c r="O1" t="s">
        <v>1737</v>
      </c>
      <c r="P1" t="s">
        <v>1738</v>
      </c>
    </row>
    <row r="2" spans="1:16">
      <c r="A2" t="s">
        <v>47</v>
      </c>
      <c r="B2">
        <v>2011</v>
      </c>
      <c r="C2" t="s">
        <v>278</v>
      </c>
      <c r="D2" t="s">
        <v>558</v>
      </c>
      <c r="E2" t="str">
        <f>VLOOKUP($D2,DSR!$B$7:$HS$1000,2,FALSE)</f>
        <v>Invalidska mirovina, na temelju općih propisa</v>
      </c>
      <c r="F2" t="str">
        <f>VLOOKUP($D2,DSR!$B$7:$HS$1000,3,FALSE)</f>
        <v>OMO kod kojega je nastupio djelomični ili potpuni gubitak radne sposobnosti</v>
      </c>
      <c r="G2" t="str">
        <f>VLOOKUP($D2,DSR!$B$7:$HS$1000,4,FALSE)</f>
        <v>DSR_005: §56-60</v>
      </c>
      <c r="H2" t="str">
        <f>VLOOKUP($D2,DSR!$B$7:$HS$1000,5,FALSE)</f>
        <v>MRMS</v>
      </c>
      <c r="I2" t="str">
        <f>VLOOKUP($D2,DSR!$B$7:$HS$1000,6,FALSE)</f>
        <v>HZMO</v>
      </c>
      <c r="J2" t="str">
        <f>VLOOKUP($D2,DSR!$B$7:$HS$1000,7,FALSE)</f>
        <v>NN</v>
      </c>
      <c r="K2" t="str">
        <f>VLOOKUP($D2,DSR!$B$7:$HS$1000,8,FALSE)</f>
        <v>OS</v>
      </c>
      <c r="L2" t="str">
        <f>VLOOKUP($D2,DSR!$B$7:$HS$1000,9,FALSE)</f>
        <v>ne</v>
      </c>
      <c r="M2" t="str">
        <f>VLOOKUP($D2,DSR!$B$7:$HS$1000,10,FALSE)</f>
        <v>DD#VM</v>
      </c>
      <c r="N2" t="str">
        <f>VLOOKUP($D2,DSR!$B$7:$HS$1000,11,FALSE)</f>
        <v>DI</v>
      </c>
      <c r="O2">
        <f>VLOOKUP($D2,DSR!$B$7:$HS$1000,12,FALSE)</f>
        <v>255187</v>
      </c>
      <c r="P2" t="str">
        <f>VLOOKUP($D2,DSR!$B$7:$HS$1000,14,FALSE)</f>
        <v>nd</v>
      </c>
    </row>
    <row r="3" spans="1:16">
      <c r="A3" t="s">
        <v>47</v>
      </c>
      <c r="B3">
        <v>2012</v>
      </c>
      <c r="C3" t="s">
        <v>278</v>
      </c>
      <c r="D3" t="s">
        <v>558</v>
      </c>
      <c r="E3" t="str">
        <f>VLOOKUP($D3,DSR!$B$7:$HS$1000,2,FALSE)</f>
        <v>Invalidska mirovina, na temelju općih propisa</v>
      </c>
      <c r="F3" t="str">
        <f>VLOOKUP($D3,DSR!$B$7:$HS$1000,3,FALSE)</f>
        <v>OMO kod kojega je nastupio djelomični ili potpuni gubitak radne sposobnosti</v>
      </c>
      <c r="G3" t="str">
        <f>VLOOKUP($D3,DSR!$B$7:$HS$1000,4,FALSE)</f>
        <v>DSR_005: §56-60</v>
      </c>
      <c r="H3" t="str">
        <f>VLOOKUP($D3,DSR!$B$7:$HS$1000,5,FALSE)</f>
        <v>MRMS</v>
      </c>
      <c r="I3" t="str">
        <f>VLOOKUP($D3,DSR!$B$7:$HS$1000,6,FALSE)</f>
        <v>HZMO</v>
      </c>
      <c r="J3" t="str">
        <f>VLOOKUP($D3,DSR!$B$7:$HS$1000,7,FALSE)</f>
        <v>NN</v>
      </c>
      <c r="K3" t="str">
        <f>VLOOKUP($D3,DSR!$B$7:$HS$1000,8,FALSE)</f>
        <v>OS</v>
      </c>
      <c r="L3" t="str">
        <f>VLOOKUP($D3,DSR!$B$7:$HS$1000,9,FALSE)</f>
        <v>ne</v>
      </c>
      <c r="M3" t="str">
        <f>VLOOKUP($D3,DSR!$B$7:$HS$1000,10,FALSE)</f>
        <v>DD#VM</v>
      </c>
      <c r="N3" t="str">
        <f>VLOOKUP($D3,DSR!$B$7:$HS$1000,11,FALSE)</f>
        <v>DI</v>
      </c>
      <c r="O3" s="247" t="str">
        <f>VLOOKUP($D3,DSR!$B$7:$HS$1000,16,FALSE)</f>
        <v>nd</v>
      </c>
      <c r="P3" t="str">
        <f>VLOOKUP($D3,DSR!$B$7:$HS$1000,18,FALSE)</f>
        <v>nd</v>
      </c>
    </row>
    <row r="4" spans="1:16">
      <c r="A4" t="s">
        <v>47</v>
      </c>
      <c r="B4">
        <v>2013</v>
      </c>
      <c r="C4" t="s">
        <v>278</v>
      </c>
      <c r="D4" t="s">
        <v>558</v>
      </c>
      <c r="E4" t="str">
        <f>VLOOKUP($D4,DSR!$B$7:$HS$1000,2,FALSE)</f>
        <v>Invalidska mirovina, na temelju općih propisa</v>
      </c>
      <c r="F4" t="str">
        <f>VLOOKUP($D4,DSR!$B$7:$HS$1000,3,FALSE)</f>
        <v>OMO kod kojega je nastupio djelomični ili potpuni gubitak radne sposobnosti</v>
      </c>
      <c r="G4" t="str">
        <f>VLOOKUP($D4,DSR!$B$7:$HS$1000,4,FALSE)</f>
        <v>DSR_005: §56-60</v>
      </c>
      <c r="H4" t="str">
        <f>VLOOKUP($D4,DSR!$B$7:$HS$1000,5,FALSE)</f>
        <v>MRMS</v>
      </c>
      <c r="I4" t="str">
        <f>VLOOKUP($D4,DSR!$B$7:$HS$1000,6,FALSE)</f>
        <v>HZMO</v>
      </c>
      <c r="J4" t="str">
        <f>VLOOKUP($D4,DSR!$B$7:$HS$1000,7,FALSE)</f>
        <v>NN</v>
      </c>
      <c r="K4" t="str">
        <f>VLOOKUP($D4,DSR!$B$7:$HS$1000,8,FALSE)</f>
        <v>OS</v>
      </c>
      <c r="L4" t="str">
        <f>VLOOKUP($D4,DSR!$B$7:$HS$1000,9,FALSE)</f>
        <v>ne</v>
      </c>
      <c r="M4" t="str">
        <f>VLOOKUP($D4,DSR!$B$7:$HS$1000,10,FALSE)</f>
        <v>DD#VM</v>
      </c>
      <c r="N4" t="str">
        <f>VLOOKUP($D4,DSR!$B$7:$HS$1000,11,FALSE)</f>
        <v>DI</v>
      </c>
      <c r="O4" s="247" t="str">
        <f>VLOOKUP($D4,DSR!$B$7:$HS$1000,20,FALSE)</f>
        <v>nd</v>
      </c>
      <c r="P4" t="str">
        <f>VLOOKUP($D4,DSR!$B$7:$HS$1000,22,FALSE)</f>
        <v>nd</v>
      </c>
    </row>
    <row r="5" spans="1:16">
      <c r="A5" t="s">
        <v>47</v>
      </c>
      <c r="B5">
        <v>2014</v>
      </c>
      <c r="C5" t="s">
        <v>278</v>
      </c>
      <c r="D5" t="s">
        <v>558</v>
      </c>
      <c r="E5" t="str">
        <f>VLOOKUP($D5,DSR!$B$7:$HS$1000,2,FALSE)</f>
        <v>Invalidska mirovina, na temelju općih propisa</v>
      </c>
      <c r="F5" t="str">
        <f>VLOOKUP($D5,DSR!$B$7:$HS$1000,3,FALSE)</f>
        <v>OMO kod kojega je nastupio djelomični ili potpuni gubitak radne sposobnosti</v>
      </c>
      <c r="G5" t="str">
        <f>VLOOKUP($D5,DSR!$B$7:$HS$1000,4,FALSE)</f>
        <v>DSR_005: §56-60</v>
      </c>
      <c r="H5" t="str">
        <f>VLOOKUP($D5,DSR!$B$7:$HS$1000,5,FALSE)</f>
        <v>MRMS</v>
      </c>
      <c r="I5" t="str">
        <f>VLOOKUP($D5,DSR!$B$7:$HS$1000,6,FALSE)</f>
        <v>HZMO</v>
      </c>
      <c r="J5" t="str">
        <f>VLOOKUP($D5,DSR!$B$7:$HS$1000,7,FALSE)</f>
        <v>NN</v>
      </c>
      <c r="K5" t="str">
        <f>VLOOKUP($D5,DSR!$B$7:$HS$1000,8,FALSE)</f>
        <v>OS</v>
      </c>
      <c r="L5" t="str">
        <f>VLOOKUP($D5,DSR!$B$7:$HS$1000,9,FALSE)</f>
        <v>ne</v>
      </c>
      <c r="M5" t="str">
        <f>VLOOKUP($D5,DSR!$B$7:$HS$1000,10,FALSE)</f>
        <v>DD#VM</v>
      </c>
      <c r="N5" t="str">
        <f>VLOOKUP($D5,DSR!$B$7:$HS$1000,11,FALSE)</f>
        <v>DI</v>
      </c>
      <c r="O5" s="247" t="str">
        <f>VLOOKUP($D5,DSR!$B$7:$HS$1000,24,FALSE)</f>
        <v>nd</v>
      </c>
      <c r="P5" t="str">
        <f>VLOOKUP($D5,DSR!$B$7:$HS$1000,26,FALSE)</f>
        <v>nd</v>
      </c>
    </row>
    <row r="6" spans="1:16">
      <c r="A6" t="s">
        <v>47</v>
      </c>
      <c r="B6">
        <v>2015</v>
      </c>
      <c r="C6" t="s">
        <v>278</v>
      </c>
      <c r="D6" t="s">
        <v>558</v>
      </c>
      <c r="E6" t="str">
        <f>VLOOKUP($D6,DSR!$B$7:$HS$1000,2,FALSE)</f>
        <v>Invalidska mirovina, na temelju općih propisa</v>
      </c>
      <c r="F6" t="str">
        <f>VLOOKUP($D6,DSR!$B$7:$HS$1000,3,FALSE)</f>
        <v>OMO kod kojega je nastupio djelomični ili potpuni gubitak radne sposobnosti</v>
      </c>
      <c r="G6" t="str">
        <f>VLOOKUP($D6,DSR!$B$7:$HS$1000,4,FALSE)</f>
        <v>DSR_005: §56-60</v>
      </c>
      <c r="H6" t="str">
        <f>VLOOKUP($D6,DSR!$B$7:$HS$1000,5,FALSE)</f>
        <v>MRMS</v>
      </c>
      <c r="I6" t="str">
        <f>VLOOKUP($D6,DSR!$B$7:$HS$1000,6,FALSE)</f>
        <v>HZMO</v>
      </c>
      <c r="J6" t="str">
        <f>VLOOKUP($D6,DSR!$B$7:$HS$1000,7,FALSE)</f>
        <v>NN</v>
      </c>
      <c r="K6" t="str">
        <f>VLOOKUP($D6,DSR!$B$7:$HS$1000,8,FALSE)</f>
        <v>OS</v>
      </c>
      <c r="L6" t="str">
        <f>VLOOKUP($D6,DSR!$B$7:$HS$1000,9,FALSE)</f>
        <v>ne</v>
      </c>
      <c r="M6" t="str">
        <f>VLOOKUP($D6,DSR!$B$7:$HS$1000,10,FALSE)</f>
        <v>DD#VM</v>
      </c>
      <c r="N6" t="str">
        <f>VLOOKUP($D6,DSR!$B$7:$HS$1000,11,FALSE)</f>
        <v>DI</v>
      </c>
      <c r="O6" s="247" t="str">
        <f>VLOOKUP($D6,DSR!$B$7:$HS$1000,28,FALSE)</f>
        <v>nd</v>
      </c>
      <c r="P6" t="str">
        <f>VLOOKUP($D6,DSR!$B$7:$HS$1000,30,FALSE)</f>
        <v>nd</v>
      </c>
    </row>
    <row r="7" spans="1:16">
      <c r="A7" t="s">
        <v>47</v>
      </c>
      <c r="B7">
        <v>2016</v>
      </c>
      <c r="C7" t="s">
        <v>278</v>
      </c>
      <c r="D7" t="s">
        <v>558</v>
      </c>
      <c r="E7" t="str">
        <f>VLOOKUP($D7,DSR!$B$7:$HS$1000,2,FALSE)</f>
        <v>Invalidska mirovina, na temelju općih propisa</v>
      </c>
      <c r="F7" t="str">
        <f>VLOOKUP($D7,DSR!$B$7:$HS$1000,3,FALSE)</f>
        <v>OMO kod kojega je nastupio djelomični ili potpuni gubitak radne sposobnosti</v>
      </c>
      <c r="G7" t="str">
        <f>VLOOKUP($D7,DSR!$B$7:$HS$1000,4,FALSE)</f>
        <v>DSR_005: §56-60</v>
      </c>
      <c r="H7" t="str">
        <f>VLOOKUP($D7,DSR!$B$7:$HS$1000,5,FALSE)</f>
        <v>MRMS</v>
      </c>
      <c r="I7" t="str">
        <f>VLOOKUP($D7,DSR!$B$7:$HS$1000,6,FALSE)</f>
        <v>HZMO</v>
      </c>
      <c r="J7" t="str">
        <f>VLOOKUP($D7,DSR!$B$7:$HS$1000,7,FALSE)</f>
        <v>NN</v>
      </c>
      <c r="K7" t="str">
        <f>VLOOKUP($D7,DSR!$B$7:$HS$1000,8,FALSE)</f>
        <v>OS</v>
      </c>
      <c r="L7" t="str">
        <f>VLOOKUP($D7,DSR!$B$7:$HS$1000,9,FALSE)</f>
        <v>ne</v>
      </c>
      <c r="M7" t="str">
        <f>VLOOKUP($D7,DSR!$B$7:$HS$1000,10,FALSE)</f>
        <v>DD#VM</v>
      </c>
      <c r="N7" t="str">
        <f>VLOOKUP($D7,DSR!$B$7:$HS$1000,11,FALSE)</f>
        <v>DI</v>
      </c>
      <c r="O7" s="247" t="str">
        <f>VLOOKUP($D7,DSR!$B$7:$HS$1000,32,FALSE)</f>
        <v>nd</v>
      </c>
      <c r="P7" t="str">
        <f>VLOOKUP($D7,DSR!$B$7:$HS$1000,34,FALSE)</f>
        <v>nd</v>
      </c>
    </row>
    <row r="8" spans="1:16">
      <c r="A8" t="s">
        <v>47</v>
      </c>
      <c r="B8">
        <v>2011</v>
      </c>
      <c r="C8" t="s">
        <v>278</v>
      </c>
      <c r="D8" t="s">
        <v>566</v>
      </c>
      <c r="E8" t="str">
        <f>VLOOKUP($D8,DSR!$B$7:$HS$1000,2,FALSE)</f>
        <v>Invalidska mirovina, za pripadnika HV-a</v>
      </c>
      <c r="F8" t="str">
        <f>VLOOKUP($D8,DSR!$B$7:$HS$1000,3,FALSE)</f>
        <v>Korisnik invalidske mirovine prema posebnim propisima - Pripadnik HV-a</v>
      </c>
      <c r="G8" t="str">
        <f>VLOOKUP($D8,DSR!$B$7:$HS$1000,4,FALSE)</f>
        <v>DSR_014</v>
      </c>
      <c r="H8" t="str">
        <f>VLOOKUP($D8,DSR!$B$7:$HS$1000,5,FALSE)</f>
        <v>MOBR</v>
      </c>
      <c r="I8" t="str">
        <f>VLOOKUP($D8,DSR!$B$7:$HS$1000,6,FALSE)</f>
        <v>HZMO</v>
      </c>
      <c r="J8" t="str">
        <f>VLOOKUP($D8,DSR!$B$7:$HS$1000,7,FALSE)</f>
        <v>NN</v>
      </c>
      <c r="K8" t="str">
        <f>VLOOKUP($D8,DSR!$B$7:$HS$1000,8,FALSE)</f>
        <v>OS</v>
      </c>
      <c r="L8" t="str">
        <f>VLOOKUP($D8,DSR!$B$7:$HS$1000,9,FALSE)</f>
        <v>ne</v>
      </c>
      <c r="M8" t="str">
        <f>VLOOKUP($D8,DSR!$B$7:$HS$1000,10,FALSE)</f>
        <v>DD#VM</v>
      </c>
      <c r="N8" t="str">
        <f>VLOOKUP($D8,DSR!$B$7:$HS$1000,11,FALSE)</f>
        <v>DI</v>
      </c>
      <c r="O8">
        <f>VLOOKUP($D8,DSR!$B$7:$HS$1000,12,FALSE)</f>
        <v>8687</v>
      </c>
      <c r="P8" t="str">
        <f>VLOOKUP($D8,DSR!$B$7:$HS$1000,14,FALSE)</f>
        <v>nd</v>
      </c>
    </row>
    <row r="9" spans="1:16">
      <c r="A9" t="s">
        <v>47</v>
      </c>
      <c r="B9">
        <v>2012</v>
      </c>
      <c r="C9" t="s">
        <v>278</v>
      </c>
      <c r="D9" t="s">
        <v>566</v>
      </c>
      <c r="E9" t="str">
        <f>VLOOKUP($D9,DSR!$B$7:$HS$1000,2,FALSE)</f>
        <v>Invalidska mirovina, za pripadnika HV-a</v>
      </c>
      <c r="F9" t="str">
        <f>VLOOKUP($D9,DSR!$B$7:$HS$1000,3,FALSE)</f>
        <v>Korisnik invalidske mirovine prema posebnim propisima - Pripadnik HV-a</v>
      </c>
      <c r="G9" t="str">
        <f>VLOOKUP($D9,DSR!$B$7:$HS$1000,4,FALSE)</f>
        <v>DSR_014</v>
      </c>
      <c r="H9" t="str">
        <f>VLOOKUP($D9,DSR!$B$7:$HS$1000,5,FALSE)</f>
        <v>MOBR</v>
      </c>
      <c r="I9" t="str">
        <f>VLOOKUP($D9,DSR!$B$7:$HS$1000,6,FALSE)</f>
        <v>HZMO</v>
      </c>
      <c r="J9" t="str">
        <f>VLOOKUP($D9,DSR!$B$7:$HS$1000,7,FALSE)</f>
        <v>NN</v>
      </c>
      <c r="K9" t="str">
        <f>VLOOKUP($D9,DSR!$B$7:$HS$1000,8,FALSE)</f>
        <v>OS</v>
      </c>
      <c r="L9" t="str">
        <f>VLOOKUP($D9,DSR!$B$7:$HS$1000,9,FALSE)</f>
        <v>ne</v>
      </c>
      <c r="M9" t="str">
        <f>VLOOKUP($D9,DSR!$B$7:$HS$1000,10,FALSE)</f>
        <v>DD#VM</v>
      </c>
      <c r="N9" t="str">
        <f>VLOOKUP($D9,DSR!$B$7:$HS$1000,11,FALSE)</f>
        <v>DI</v>
      </c>
      <c r="O9" s="247">
        <f>VLOOKUP($D9,DSR!$B$7:$HS$1000,16,FALSE)</f>
        <v>8753</v>
      </c>
      <c r="P9" t="str">
        <f>VLOOKUP($D9,DSR!$B$7:$HS$1000,18,FALSE)</f>
        <v>nd</v>
      </c>
    </row>
    <row r="10" spans="1:16">
      <c r="A10" t="s">
        <v>47</v>
      </c>
      <c r="B10">
        <v>2013</v>
      </c>
      <c r="C10" t="s">
        <v>278</v>
      </c>
      <c r="D10" t="s">
        <v>566</v>
      </c>
      <c r="E10" t="str">
        <f>VLOOKUP($D10,DSR!$B$7:$HS$1000,2,FALSE)</f>
        <v>Invalidska mirovina, za pripadnika HV-a</v>
      </c>
      <c r="F10" t="str">
        <f>VLOOKUP($D10,DSR!$B$7:$HS$1000,3,FALSE)</f>
        <v>Korisnik invalidske mirovine prema posebnim propisima - Pripadnik HV-a</v>
      </c>
      <c r="G10" t="str">
        <f>VLOOKUP($D10,DSR!$B$7:$HS$1000,4,FALSE)</f>
        <v>DSR_014</v>
      </c>
      <c r="H10" t="str">
        <f>VLOOKUP($D10,DSR!$B$7:$HS$1000,5,FALSE)</f>
        <v>MOBR</v>
      </c>
      <c r="I10" t="str">
        <f>VLOOKUP($D10,DSR!$B$7:$HS$1000,6,FALSE)</f>
        <v>HZMO</v>
      </c>
      <c r="J10" t="str">
        <f>VLOOKUP($D10,DSR!$B$7:$HS$1000,7,FALSE)</f>
        <v>NN</v>
      </c>
      <c r="K10" t="str">
        <f>VLOOKUP($D10,DSR!$B$7:$HS$1000,8,FALSE)</f>
        <v>OS</v>
      </c>
      <c r="L10" t="str">
        <f>VLOOKUP($D10,DSR!$B$7:$HS$1000,9,FALSE)</f>
        <v>ne</v>
      </c>
      <c r="M10" t="str">
        <f>VLOOKUP($D10,DSR!$B$7:$HS$1000,10,FALSE)</f>
        <v>DD#VM</v>
      </c>
      <c r="N10" t="str">
        <f>VLOOKUP($D10,DSR!$B$7:$HS$1000,11,FALSE)</f>
        <v>DI</v>
      </c>
      <c r="O10" s="247">
        <f>VLOOKUP($D10,DSR!$B$7:$HS$1000,20,FALSE)</f>
        <v>8810</v>
      </c>
      <c r="P10" t="str">
        <f>VLOOKUP($D10,DSR!$B$7:$HS$1000,22,FALSE)</f>
        <v>nd</v>
      </c>
    </row>
    <row r="11" spans="1:16">
      <c r="A11" t="s">
        <v>47</v>
      </c>
      <c r="B11">
        <v>2014</v>
      </c>
      <c r="C11" t="s">
        <v>278</v>
      </c>
      <c r="D11" t="s">
        <v>566</v>
      </c>
      <c r="E11" t="str">
        <f>VLOOKUP($D11,DSR!$B$7:$HS$1000,2,FALSE)</f>
        <v>Invalidska mirovina, za pripadnika HV-a</v>
      </c>
      <c r="F11" t="str">
        <f>VLOOKUP($D11,DSR!$B$7:$HS$1000,3,FALSE)</f>
        <v>Korisnik invalidske mirovine prema posebnim propisima - Pripadnik HV-a</v>
      </c>
      <c r="G11" t="str">
        <f>VLOOKUP($D11,DSR!$B$7:$HS$1000,4,FALSE)</f>
        <v>DSR_014</v>
      </c>
      <c r="H11" t="str">
        <f>VLOOKUP($D11,DSR!$B$7:$HS$1000,5,FALSE)</f>
        <v>MOBR</v>
      </c>
      <c r="I11" t="str">
        <f>VLOOKUP($D11,DSR!$B$7:$HS$1000,6,FALSE)</f>
        <v>HZMO</v>
      </c>
      <c r="J11" t="str">
        <f>VLOOKUP($D11,DSR!$B$7:$HS$1000,7,FALSE)</f>
        <v>NN</v>
      </c>
      <c r="K11" t="str">
        <f>VLOOKUP($D11,DSR!$B$7:$HS$1000,8,FALSE)</f>
        <v>OS</v>
      </c>
      <c r="L11" t="str">
        <f>VLOOKUP($D11,DSR!$B$7:$HS$1000,9,FALSE)</f>
        <v>ne</v>
      </c>
      <c r="M11" t="str">
        <f>VLOOKUP($D11,DSR!$B$7:$HS$1000,10,FALSE)</f>
        <v>DD#VM</v>
      </c>
      <c r="N11" t="str">
        <f>VLOOKUP($D11,DSR!$B$7:$HS$1000,11,FALSE)</f>
        <v>DI</v>
      </c>
      <c r="O11" s="247">
        <f>VLOOKUP($D11,DSR!$B$7:$HS$1000,24,FALSE)</f>
        <v>8861</v>
      </c>
      <c r="P11" t="str">
        <f>VLOOKUP($D11,DSR!$B$7:$HS$1000,26,FALSE)</f>
        <v>nd</v>
      </c>
    </row>
    <row r="12" spans="1:16">
      <c r="A12" t="s">
        <v>47</v>
      </c>
      <c r="B12">
        <v>2015</v>
      </c>
      <c r="C12" t="s">
        <v>278</v>
      </c>
      <c r="D12" t="s">
        <v>566</v>
      </c>
      <c r="E12" t="str">
        <f>VLOOKUP($D12,DSR!$B$7:$HS$1000,2,FALSE)</f>
        <v>Invalidska mirovina, za pripadnika HV-a</v>
      </c>
      <c r="F12" t="str">
        <f>VLOOKUP($D12,DSR!$B$7:$HS$1000,3,FALSE)</f>
        <v>Korisnik invalidske mirovine prema posebnim propisima - Pripadnik HV-a</v>
      </c>
      <c r="G12" t="str">
        <f>VLOOKUP($D12,DSR!$B$7:$HS$1000,4,FALSE)</f>
        <v>DSR_014</v>
      </c>
      <c r="H12" t="str">
        <f>VLOOKUP($D12,DSR!$B$7:$HS$1000,5,FALSE)</f>
        <v>MOBR</v>
      </c>
      <c r="I12" t="str">
        <f>VLOOKUP($D12,DSR!$B$7:$HS$1000,6,FALSE)</f>
        <v>HZMO</v>
      </c>
      <c r="J12" t="str">
        <f>VLOOKUP($D12,DSR!$B$7:$HS$1000,7,FALSE)</f>
        <v>NN</v>
      </c>
      <c r="K12" t="str">
        <f>VLOOKUP($D12,DSR!$B$7:$HS$1000,8,FALSE)</f>
        <v>OS</v>
      </c>
      <c r="L12" t="str">
        <f>VLOOKUP($D12,DSR!$B$7:$HS$1000,9,FALSE)</f>
        <v>ne</v>
      </c>
      <c r="M12" t="str">
        <f>VLOOKUP($D12,DSR!$B$7:$HS$1000,10,FALSE)</f>
        <v>DD#VM</v>
      </c>
      <c r="N12" t="str">
        <f>VLOOKUP($D12,DSR!$B$7:$HS$1000,11,FALSE)</f>
        <v>DI</v>
      </c>
      <c r="O12" s="247">
        <f>VLOOKUP($D12,DSR!$B$7:$HS$1000,28,FALSE)</f>
        <v>8780</v>
      </c>
      <c r="P12" t="str">
        <f>VLOOKUP($D12,DSR!$B$7:$HS$1000,30,FALSE)</f>
        <v>nd</v>
      </c>
    </row>
    <row r="13" spans="1:16">
      <c r="A13" t="s">
        <v>47</v>
      </c>
      <c r="B13">
        <v>2016</v>
      </c>
      <c r="C13" t="s">
        <v>278</v>
      </c>
      <c r="D13" t="s">
        <v>566</v>
      </c>
      <c r="E13" t="str">
        <f>VLOOKUP($D13,DSR!$B$7:$HS$1000,2,FALSE)</f>
        <v>Invalidska mirovina, za pripadnika HV-a</v>
      </c>
      <c r="F13" t="str">
        <f>VLOOKUP($D13,DSR!$B$7:$HS$1000,3,FALSE)</f>
        <v>Korisnik invalidske mirovine prema posebnim propisima - Pripadnik HV-a</v>
      </c>
      <c r="G13" t="str">
        <f>VLOOKUP($D13,DSR!$B$7:$HS$1000,4,FALSE)</f>
        <v>DSR_014</v>
      </c>
      <c r="H13" t="str">
        <f>VLOOKUP($D13,DSR!$B$7:$HS$1000,5,FALSE)</f>
        <v>MOBR</v>
      </c>
      <c r="I13" t="str">
        <f>VLOOKUP($D13,DSR!$B$7:$HS$1000,6,FALSE)</f>
        <v>HZMO</v>
      </c>
      <c r="J13" t="str">
        <f>VLOOKUP($D13,DSR!$B$7:$HS$1000,7,FALSE)</f>
        <v>NN</v>
      </c>
      <c r="K13" t="str">
        <f>VLOOKUP($D13,DSR!$B$7:$HS$1000,8,FALSE)</f>
        <v>OS</v>
      </c>
      <c r="L13" t="str">
        <f>VLOOKUP($D13,DSR!$B$7:$HS$1000,9,FALSE)</f>
        <v>ne</v>
      </c>
      <c r="M13" t="str">
        <f>VLOOKUP($D13,DSR!$B$7:$HS$1000,10,FALSE)</f>
        <v>DD#VM</v>
      </c>
      <c r="N13" t="str">
        <f>VLOOKUP($D13,DSR!$B$7:$HS$1000,11,FALSE)</f>
        <v>DI</v>
      </c>
      <c r="O13" s="247">
        <f>VLOOKUP($D13,DSR!$B$7:$HS$1000,32,FALSE)</f>
        <v>8757</v>
      </c>
      <c r="P13" t="str">
        <f>VLOOKUP($D13,DSR!$B$7:$HS$1000,34,FALSE)</f>
        <v>nd</v>
      </c>
    </row>
    <row r="14" spans="1:16">
      <c r="A14" t="s">
        <v>47</v>
      </c>
      <c r="B14">
        <v>2011</v>
      </c>
      <c r="C14" t="s">
        <v>278</v>
      </c>
      <c r="D14" t="s">
        <v>582</v>
      </c>
      <c r="E14" t="str">
        <f>VLOOKUP($D14,DSR!$B$7:$HS$1000,2,FALSE)</f>
        <v>Invalidska mirovina, za HBDR-a</v>
      </c>
      <c r="F14" t="str">
        <f>VLOOKUP($D14,DSR!$B$7:$HS$1000,3,FALSE)</f>
        <v>Korisnik invalidske mirovine prema posebnim propisima - HBDR</v>
      </c>
      <c r="G14" t="str">
        <f>VLOOKUP($D14,DSR!$B$7:$HS$1000,4,FALSE)</f>
        <v>DSR_013</v>
      </c>
      <c r="H14" t="str">
        <f>VLOOKUP($D14,DSR!$B$7:$HS$1000,5,FALSE)</f>
        <v>MBRAN</v>
      </c>
      <c r="I14" t="str">
        <f>VLOOKUP($D14,DSR!$B$7:$HS$1000,6,FALSE)</f>
        <v>HZMO</v>
      </c>
      <c r="J14" t="str">
        <f>VLOOKUP($D14,DSR!$B$7:$HS$1000,7,FALSE)</f>
        <v>NN</v>
      </c>
      <c r="K14" t="str">
        <f>VLOOKUP($D14,DSR!$B$7:$HS$1000,8,FALSE)</f>
        <v>OS</v>
      </c>
      <c r="L14" t="str">
        <f>VLOOKUP($D14,DSR!$B$7:$HS$1000,9,FALSE)</f>
        <v>ne</v>
      </c>
      <c r="M14" t="str">
        <f>VLOOKUP($D14,DSR!$B$7:$HS$1000,10,FALSE)</f>
        <v>DD#VM</v>
      </c>
      <c r="N14" t="str">
        <f>VLOOKUP($D14,DSR!$B$7:$HS$1000,11,FALSE)</f>
        <v>DI</v>
      </c>
      <c r="O14">
        <f>VLOOKUP($D14,DSR!$B$7:$HS$1000,12,FALSE)</f>
        <v>57742</v>
      </c>
      <c r="P14" t="str">
        <f>VLOOKUP($D14,DSR!$B$7:$HS$1000,14,FALSE)</f>
        <v>nd</v>
      </c>
    </row>
    <row r="15" spans="1:16">
      <c r="A15" t="s">
        <v>47</v>
      </c>
      <c r="B15">
        <v>2012</v>
      </c>
      <c r="C15" t="s">
        <v>278</v>
      </c>
      <c r="D15" t="s">
        <v>582</v>
      </c>
      <c r="E15" t="str">
        <f>VLOOKUP($D15,DSR!$B$7:$HS$1000,2,FALSE)</f>
        <v>Invalidska mirovina, za HBDR-a</v>
      </c>
      <c r="F15" t="str">
        <f>VLOOKUP($D15,DSR!$B$7:$HS$1000,3,FALSE)</f>
        <v>Korisnik invalidske mirovine prema posebnim propisima - HBDR</v>
      </c>
      <c r="G15" t="str">
        <f>VLOOKUP($D15,DSR!$B$7:$HS$1000,4,FALSE)</f>
        <v>DSR_013</v>
      </c>
      <c r="H15" t="str">
        <f>VLOOKUP($D15,DSR!$B$7:$HS$1000,5,FALSE)</f>
        <v>MBRAN</v>
      </c>
      <c r="I15" t="str">
        <f>VLOOKUP($D15,DSR!$B$7:$HS$1000,6,FALSE)</f>
        <v>HZMO</v>
      </c>
      <c r="J15" t="str">
        <f>VLOOKUP($D15,DSR!$B$7:$HS$1000,7,FALSE)</f>
        <v>NN</v>
      </c>
      <c r="K15" t="str">
        <f>VLOOKUP($D15,DSR!$B$7:$HS$1000,8,FALSE)</f>
        <v>OS</v>
      </c>
      <c r="L15" t="str">
        <f>VLOOKUP($D15,DSR!$B$7:$HS$1000,9,FALSE)</f>
        <v>ne</v>
      </c>
      <c r="M15" t="str">
        <f>VLOOKUP($D15,DSR!$B$7:$HS$1000,10,FALSE)</f>
        <v>DD#VM</v>
      </c>
      <c r="N15" t="str">
        <f>VLOOKUP($D15,DSR!$B$7:$HS$1000,11,FALSE)</f>
        <v>DI</v>
      </c>
      <c r="O15" s="247">
        <f>VLOOKUP($D15,DSR!$B$7:$HS$1000,16,FALSE)</f>
        <v>58303</v>
      </c>
      <c r="P15" t="str">
        <f>VLOOKUP($D15,DSR!$B$7:$HS$1000,18,FALSE)</f>
        <v>nd</v>
      </c>
    </row>
    <row r="16" spans="1:16">
      <c r="A16" t="s">
        <v>47</v>
      </c>
      <c r="B16">
        <v>2013</v>
      </c>
      <c r="C16" t="s">
        <v>278</v>
      </c>
      <c r="D16" t="s">
        <v>582</v>
      </c>
      <c r="E16" t="str">
        <f>VLOOKUP($D16,DSR!$B$7:$HS$1000,2,FALSE)</f>
        <v>Invalidska mirovina, za HBDR-a</v>
      </c>
      <c r="F16" t="str">
        <f>VLOOKUP($D16,DSR!$B$7:$HS$1000,3,FALSE)</f>
        <v>Korisnik invalidske mirovine prema posebnim propisima - HBDR</v>
      </c>
      <c r="G16" t="str">
        <f>VLOOKUP($D16,DSR!$B$7:$HS$1000,4,FALSE)</f>
        <v>DSR_013</v>
      </c>
      <c r="H16" t="str">
        <f>VLOOKUP($D16,DSR!$B$7:$HS$1000,5,FALSE)</f>
        <v>MBRAN</v>
      </c>
      <c r="I16" t="str">
        <f>VLOOKUP($D16,DSR!$B$7:$HS$1000,6,FALSE)</f>
        <v>HZMO</v>
      </c>
      <c r="J16" t="str">
        <f>VLOOKUP($D16,DSR!$B$7:$HS$1000,7,FALSE)</f>
        <v>NN</v>
      </c>
      <c r="K16" t="str">
        <f>VLOOKUP($D16,DSR!$B$7:$HS$1000,8,FALSE)</f>
        <v>OS</v>
      </c>
      <c r="L16" t="str">
        <f>VLOOKUP($D16,DSR!$B$7:$HS$1000,9,FALSE)</f>
        <v>ne</v>
      </c>
      <c r="M16" t="str">
        <f>VLOOKUP($D16,DSR!$B$7:$HS$1000,10,FALSE)</f>
        <v>DD#VM</v>
      </c>
      <c r="N16" t="str">
        <f>VLOOKUP($D16,DSR!$B$7:$HS$1000,11,FALSE)</f>
        <v>DI</v>
      </c>
      <c r="O16" s="247">
        <f>VLOOKUP($D16,DSR!$B$7:$HS$1000,20,FALSE)</f>
        <v>58342</v>
      </c>
      <c r="P16" t="str">
        <f>VLOOKUP($D16,DSR!$B$7:$HS$1000,22,FALSE)</f>
        <v>nd</v>
      </c>
    </row>
    <row r="17" spans="1:16">
      <c r="A17" t="s">
        <v>47</v>
      </c>
      <c r="B17">
        <v>2014</v>
      </c>
      <c r="C17" t="s">
        <v>278</v>
      </c>
      <c r="D17" t="s">
        <v>582</v>
      </c>
      <c r="E17" t="str">
        <f>VLOOKUP($D17,DSR!$B$7:$HS$1000,2,FALSE)</f>
        <v>Invalidska mirovina, za HBDR-a</v>
      </c>
      <c r="F17" t="str">
        <f>VLOOKUP($D17,DSR!$B$7:$HS$1000,3,FALSE)</f>
        <v>Korisnik invalidske mirovine prema posebnim propisima - HBDR</v>
      </c>
      <c r="G17" t="str">
        <f>VLOOKUP($D17,DSR!$B$7:$HS$1000,4,FALSE)</f>
        <v>DSR_013</v>
      </c>
      <c r="H17" t="str">
        <f>VLOOKUP($D17,DSR!$B$7:$HS$1000,5,FALSE)</f>
        <v>MBRAN</v>
      </c>
      <c r="I17" t="str">
        <f>VLOOKUP($D17,DSR!$B$7:$HS$1000,6,FALSE)</f>
        <v>HZMO</v>
      </c>
      <c r="J17" t="str">
        <f>VLOOKUP($D17,DSR!$B$7:$HS$1000,7,FALSE)</f>
        <v>NN</v>
      </c>
      <c r="K17" t="str">
        <f>VLOOKUP($D17,DSR!$B$7:$HS$1000,8,FALSE)</f>
        <v>OS</v>
      </c>
      <c r="L17" t="str">
        <f>VLOOKUP($D17,DSR!$B$7:$HS$1000,9,FALSE)</f>
        <v>ne</v>
      </c>
      <c r="M17" t="str">
        <f>VLOOKUP($D17,DSR!$B$7:$HS$1000,10,FALSE)</f>
        <v>DD#VM</v>
      </c>
      <c r="N17" t="str">
        <f>VLOOKUP($D17,DSR!$B$7:$HS$1000,11,FALSE)</f>
        <v>DI</v>
      </c>
      <c r="O17" s="247">
        <f>VLOOKUP($D17,DSR!$B$7:$HS$1000,24,FALSE)</f>
        <v>58112</v>
      </c>
      <c r="P17" t="str">
        <f>VLOOKUP($D17,DSR!$B$7:$HS$1000,26,FALSE)</f>
        <v>nd</v>
      </c>
    </row>
    <row r="18" spans="1:16">
      <c r="A18" t="s">
        <v>47</v>
      </c>
      <c r="B18">
        <v>2015</v>
      </c>
      <c r="C18" t="s">
        <v>278</v>
      </c>
      <c r="D18" t="s">
        <v>582</v>
      </c>
      <c r="E18" t="str">
        <f>VLOOKUP($D18,DSR!$B$7:$HS$1000,2,FALSE)</f>
        <v>Invalidska mirovina, za HBDR-a</v>
      </c>
      <c r="F18" t="str">
        <f>VLOOKUP($D18,DSR!$B$7:$HS$1000,3,FALSE)</f>
        <v>Korisnik invalidske mirovine prema posebnim propisima - HBDR</v>
      </c>
      <c r="G18" t="str">
        <f>VLOOKUP($D18,DSR!$B$7:$HS$1000,4,FALSE)</f>
        <v>DSR_013</v>
      </c>
      <c r="H18" t="str">
        <f>VLOOKUP($D18,DSR!$B$7:$HS$1000,5,FALSE)</f>
        <v>MBRAN</v>
      </c>
      <c r="I18" t="str">
        <f>VLOOKUP($D18,DSR!$B$7:$HS$1000,6,FALSE)</f>
        <v>HZMO</v>
      </c>
      <c r="J18" t="str">
        <f>VLOOKUP($D18,DSR!$B$7:$HS$1000,7,FALSE)</f>
        <v>NN</v>
      </c>
      <c r="K18" t="str">
        <f>VLOOKUP($D18,DSR!$B$7:$HS$1000,8,FALSE)</f>
        <v>OS</v>
      </c>
      <c r="L18" t="str">
        <f>VLOOKUP($D18,DSR!$B$7:$HS$1000,9,FALSE)</f>
        <v>ne</v>
      </c>
      <c r="M18" t="str">
        <f>VLOOKUP($D18,DSR!$B$7:$HS$1000,10,FALSE)</f>
        <v>DD#VM</v>
      </c>
      <c r="N18" t="str">
        <f>VLOOKUP($D18,DSR!$B$7:$HS$1000,11,FALSE)</f>
        <v>DI</v>
      </c>
      <c r="O18" s="247">
        <f>VLOOKUP($D18,DSR!$B$7:$HS$1000,28,FALSE)</f>
        <v>57713</v>
      </c>
      <c r="P18" t="str">
        <f>VLOOKUP($D18,DSR!$B$7:$HS$1000,30,FALSE)</f>
        <v>nd</v>
      </c>
    </row>
    <row r="19" spans="1:16">
      <c r="A19" t="s">
        <v>47</v>
      </c>
      <c r="B19">
        <v>2016</v>
      </c>
      <c r="C19" t="s">
        <v>278</v>
      </c>
      <c r="D19" t="s">
        <v>582</v>
      </c>
      <c r="E19" t="str">
        <f>VLOOKUP($D19,DSR!$B$7:$HS$1000,2,FALSE)</f>
        <v>Invalidska mirovina, za HBDR-a</v>
      </c>
      <c r="F19" t="str">
        <f>VLOOKUP($D19,DSR!$B$7:$HS$1000,3,FALSE)</f>
        <v>Korisnik invalidske mirovine prema posebnim propisima - HBDR</v>
      </c>
      <c r="G19" t="str">
        <f>VLOOKUP($D19,DSR!$B$7:$HS$1000,4,FALSE)</f>
        <v>DSR_013</v>
      </c>
      <c r="H19" t="str">
        <f>VLOOKUP($D19,DSR!$B$7:$HS$1000,5,FALSE)</f>
        <v>MBRAN</v>
      </c>
      <c r="I19" t="str">
        <f>VLOOKUP($D19,DSR!$B$7:$HS$1000,6,FALSE)</f>
        <v>HZMO</v>
      </c>
      <c r="J19" t="str">
        <f>VLOOKUP($D19,DSR!$B$7:$HS$1000,7,FALSE)</f>
        <v>NN</v>
      </c>
      <c r="K19" t="str">
        <f>VLOOKUP($D19,DSR!$B$7:$HS$1000,8,FALSE)</f>
        <v>OS</v>
      </c>
      <c r="L19" t="str">
        <f>VLOOKUP($D19,DSR!$B$7:$HS$1000,9,FALSE)</f>
        <v>ne</v>
      </c>
      <c r="M19" t="str">
        <f>VLOOKUP($D19,DSR!$B$7:$HS$1000,10,FALSE)</f>
        <v>DD#VM</v>
      </c>
      <c r="N19" t="str">
        <f>VLOOKUP($D19,DSR!$B$7:$HS$1000,11,FALSE)</f>
        <v>DI</v>
      </c>
      <c r="O19" s="247">
        <f>VLOOKUP($D19,DSR!$B$7:$HS$1000,32,FALSE)</f>
        <v>57215</v>
      </c>
      <c r="P19" t="str">
        <f>VLOOKUP($D19,DSR!$B$7:$HS$1000,34,FALSE)</f>
        <v>nd</v>
      </c>
    </row>
    <row r="20" spans="1:16">
      <c r="A20" t="s">
        <v>47</v>
      </c>
      <c r="B20">
        <v>2011</v>
      </c>
      <c r="C20" t="s">
        <v>278</v>
      </c>
      <c r="D20" t="s">
        <v>598</v>
      </c>
      <c r="E20" t="str">
        <f>VLOOKUP($D20,DSR!$B$7:$HS$1000,2,FALSE)</f>
        <v>Invalidska mirovina, za pripadnika HVO-a</v>
      </c>
      <c r="F20" t="str">
        <f>VLOOKUP($D20,DSR!$B$7:$HS$1000,3,FALSE)</f>
        <v>Korisnik invalidske mirovine prema posebnim propisima - Pripadnik HVO-a</v>
      </c>
      <c r="G20" t="str">
        <f>VLOOKUP($D20,DSR!$B$7:$HS$1000,4,FALSE)</f>
        <v>DSR_011</v>
      </c>
      <c r="H20" t="str">
        <f>VLOOKUP($D20,DSR!$B$7:$HS$1000,5,FALSE)</f>
        <v>MBRAN</v>
      </c>
      <c r="I20" t="str">
        <f>VLOOKUP($D20,DSR!$B$7:$HS$1000,6,FALSE)</f>
        <v>HZMO</v>
      </c>
      <c r="J20" t="str">
        <f>VLOOKUP($D20,DSR!$B$7:$HS$1000,7,FALSE)</f>
        <v>NN</v>
      </c>
      <c r="K20" t="str">
        <f>VLOOKUP($D20,DSR!$B$7:$HS$1000,8,FALSE)</f>
        <v>OS</v>
      </c>
      <c r="L20" t="str">
        <f>VLOOKUP($D20,DSR!$B$7:$HS$1000,9,FALSE)</f>
        <v>ne</v>
      </c>
      <c r="M20" t="str">
        <f>VLOOKUP($D20,DSR!$B$7:$HS$1000,10,FALSE)</f>
        <v>DD#VM</v>
      </c>
      <c r="N20" t="str">
        <f>VLOOKUP($D20,DSR!$B$7:$HS$1000,11,FALSE)</f>
        <v>DI</v>
      </c>
      <c r="O20">
        <f>VLOOKUP($D20,DSR!$B$7:$HS$1000,12,FALSE)</f>
        <v>6359</v>
      </c>
      <c r="P20" t="str">
        <f>VLOOKUP($D20,DSR!$B$7:$HS$1000,14,FALSE)</f>
        <v>nd</v>
      </c>
    </row>
    <row r="21" spans="1:16">
      <c r="A21" t="s">
        <v>47</v>
      </c>
      <c r="B21">
        <v>2012</v>
      </c>
      <c r="C21" t="s">
        <v>278</v>
      </c>
      <c r="D21" t="s">
        <v>598</v>
      </c>
      <c r="E21" t="str">
        <f>VLOOKUP($D21,DSR!$B$7:$HS$1000,2,FALSE)</f>
        <v>Invalidska mirovina, za pripadnika HVO-a</v>
      </c>
      <c r="F21" t="str">
        <f>VLOOKUP($D21,DSR!$B$7:$HS$1000,3,FALSE)</f>
        <v>Korisnik invalidske mirovine prema posebnim propisima - Pripadnik HVO-a</v>
      </c>
      <c r="G21" t="str">
        <f>VLOOKUP($D21,DSR!$B$7:$HS$1000,4,FALSE)</f>
        <v>DSR_011</v>
      </c>
      <c r="H21" t="str">
        <f>VLOOKUP($D21,DSR!$B$7:$HS$1000,5,FALSE)</f>
        <v>MBRAN</v>
      </c>
      <c r="I21" t="str">
        <f>VLOOKUP($D21,DSR!$B$7:$HS$1000,6,FALSE)</f>
        <v>HZMO</v>
      </c>
      <c r="J21" t="str">
        <f>VLOOKUP($D21,DSR!$B$7:$HS$1000,7,FALSE)</f>
        <v>NN</v>
      </c>
      <c r="K21" t="str">
        <f>VLOOKUP($D21,DSR!$B$7:$HS$1000,8,FALSE)</f>
        <v>OS</v>
      </c>
      <c r="L21" t="str">
        <f>VLOOKUP($D21,DSR!$B$7:$HS$1000,9,FALSE)</f>
        <v>ne</v>
      </c>
      <c r="M21" t="str">
        <f>VLOOKUP($D21,DSR!$B$7:$HS$1000,10,FALSE)</f>
        <v>DD#VM</v>
      </c>
      <c r="N21" t="str">
        <f>VLOOKUP($D21,DSR!$B$7:$HS$1000,11,FALSE)</f>
        <v>DI</v>
      </c>
      <c r="O21" s="247">
        <f>VLOOKUP($D21,DSR!$B$7:$HS$1000,16,FALSE)</f>
        <v>6373</v>
      </c>
      <c r="P21" t="str">
        <f>VLOOKUP($D21,DSR!$B$7:$HS$1000,18,FALSE)</f>
        <v>nd</v>
      </c>
    </row>
    <row r="22" spans="1:16">
      <c r="A22" t="s">
        <v>47</v>
      </c>
      <c r="B22">
        <v>2013</v>
      </c>
      <c r="C22" t="s">
        <v>278</v>
      </c>
      <c r="D22" t="s">
        <v>598</v>
      </c>
      <c r="E22" t="str">
        <f>VLOOKUP($D22,DSR!$B$7:$HS$1000,2,FALSE)</f>
        <v>Invalidska mirovina, za pripadnika HVO-a</v>
      </c>
      <c r="F22" t="str">
        <f>VLOOKUP($D22,DSR!$B$7:$HS$1000,3,FALSE)</f>
        <v>Korisnik invalidske mirovine prema posebnim propisima - Pripadnik HVO-a</v>
      </c>
      <c r="G22" t="str">
        <f>VLOOKUP($D22,DSR!$B$7:$HS$1000,4,FALSE)</f>
        <v>DSR_011</v>
      </c>
      <c r="H22" t="str">
        <f>VLOOKUP($D22,DSR!$B$7:$HS$1000,5,FALSE)</f>
        <v>MBRAN</v>
      </c>
      <c r="I22" t="str">
        <f>VLOOKUP($D22,DSR!$B$7:$HS$1000,6,FALSE)</f>
        <v>HZMO</v>
      </c>
      <c r="J22" t="str">
        <f>VLOOKUP($D22,DSR!$B$7:$HS$1000,7,FALSE)</f>
        <v>NN</v>
      </c>
      <c r="K22" t="str">
        <f>VLOOKUP($D22,DSR!$B$7:$HS$1000,8,FALSE)</f>
        <v>OS</v>
      </c>
      <c r="L22" t="str">
        <f>VLOOKUP($D22,DSR!$B$7:$HS$1000,9,FALSE)</f>
        <v>ne</v>
      </c>
      <c r="M22" t="str">
        <f>VLOOKUP($D22,DSR!$B$7:$HS$1000,10,FALSE)</f>
        <v>DD#VM</v>
      </c>
      <c r="N22" t="str">
        <f>VLOOKUP($D22,DSR!$B$7:$HS$1000,11,FALSE)</f>
        <v>DI</v>
      </c>
      <c r="O22" s="247">
        <f>VLOOKUP($D22,DSR!$B$7:$HS$1000,20,FALSE)</f>
        <v>6348</v>
      </c>
      <c r="P22" t="str">
        <f>VLOOKUP($D22,DSR!$B$7:$HS$1000,22,FALSE)</f>
        <v>nd</v>
      </c>
    </row>
    <row r="23" spans="1:16">
      <c r="A23" t="s">
        <v>47</v>
      </c>
      <c r="B23">
        <v>2014</v>
      </c>
      <c r="C23" t="s">
        <v>278</v>
      </c>
      <c r="D23" t="s">
        <v>598</v>
      </c>
      <c r="E23" t="str">
        <f>VLOOKUP($D23,DSR!$B$7:$HS$1000,2,FALSE)</f>
        <v>Invalidska mirovina, za pripadnika HVO-a</v>
      </c>
      <c r="F23" t="str">
        <f>VLOOKUP($D23,DSR!$B$7:$HS$1000,3,FALSE)</f>
        <v>Korisnik invalidske mirovine prema posebnim propisima - Pripadnik HVO-a</v>
      </c>
      <c r="G23" t="str">
        <f>VLOOKUP($D23,DSR!$B$7:$HS$1000,4,FALSE)</f>
        <v>DSR_011</v>
      </c>
      <c r="H23" t="str">
        <f>VLOOKUP($D23,DSR!$B$7:$HS$1000,5,FALSE)</f>
        <v>MBRAN</v>
      </c>
      <c r="I23" t="str">
        <f>VLOOKUP($D23,DSR!$B$7:$HS$1000,6,FALSE)</f>
        <v>HZMO</v>
      </c>
      <c r="J23" t="str">
        <f>VLOOKUP($D23,DSR!$B$7:$HS$1000,7,FALSE)</f>
        <v>NN</v>
      </c>
      <c r="K23" t="str">
        <f>VLOOKUP($D23,DSR!$B$7:$HS$1000,8,FALSE)</f>
        <v>OS</v>
      </c>
      <c r="L23" t="str">
        <f>VLOOKUP($D23,DSR!$B$7:$HS$1000,9,FALSE)</f>
        <v>ne</v>
      </c>
      <c r="M23" t="str">
        <f>VLOOKUP($D23,DSR!$B$7:$HS$1000,10,FALSE)</f>
        <v>DD#VM</v>
      </c>
      <c r="N23" t="str">
        <f>VLOOKUP($D23,DSR!$B$7:$HS$1000,11,FALSE)</f>
        <v>DI</v>
      </c>
      <c r="O23" s="247">
        <f>VLOOKUP($D23,DSR!$B$7:$HS$1000,24,FALSE)</f>
        <v>6307</v>
      </c>
      <c r="P23" t="str">
        <f>VLOOKUP($D23,DSR!$B$7:$HS$1000,26,FALSE)</f>
        <v>nd</v>
      </c>
    </row>
    <row r="24" spans="1:16">
      <c r="A24" t="s">
        <v>47</v>
      </c>
      <c r="B24">
        <v>2015</v>
      </c>
      <c r="C24" t="s">
        <v>278</v>
      </c>
      <c r="D24" t="s">
        <v>598</v>
      </c>
      <c r="E24" t="str">
        <f>VLOOKUP($D24,DSR!$B$7:$HS$1000,2,FALSE)</f>
        <v>Invalidska mirovina, za pripadnika HVO-a</v>
      </c>
      <c r="F24" t="str">
        <f>VLOOKUP($D24,DSR!$B$7:$HS$1000,3,FALSE)</f>
        <v>Korisnik invalidske mirovine prema posebnim propisima - Pripadnik HVO-a</v>
      </c>
      <c r="G24" t="str">
        <f>VLOOKUP($D24,DSR!$B$7:$HS$1000,4,FALSE)</f>
        <v>DSR_011</v>
      </c>
      <c r="H24" t="str">
        <f>VLOOKUP($D24,DSR!$B$7:$HS$1000,5,FALSE)</f>
        <v>MBRAN</v>
      </c>
      <c r="I24" t="str">
        <f>VLOOKUP($D24,DSR!$B$7:$HS$1000,6,FALSE)</f>
        <v>HZMO</v>
      </c>
      <c r="J24" t="str">
        <f>VLOOKUP($D24,DSR!$B$7:$HS$1000,7,FALSE)</f>
        <v>NN</v>
      </c>
      <c r="K24" t="str">
        <f>VLOOKUP($D24,DSR!$B$7:$HS$1000,8,FALSE)</f>
        <v>OS</v>
      </c>
      <c r="L24" t="str">
        <f>VLOOKUP($D24,DSR!$B$7:$HS$1000,9,FALSE)</f>
        <v>ne</v>
      </c>
      <c r="M24" t="str">
        <f>VLOOKUP($D24,DSR!$B$7:$HS$1000,10,FALSE)</f>
        <v>DD#VM</v>
      </c>
      <c r="N24" t="str">
        <f>VLOOKUP($D24,DSR!$B$7:$HS$1000,11,FALSE)</f>
        <v>DI</v>
      </c>
      <c r="O24" s="247">
        <f>VLOOKUP($D24,DSR!$B$7:$HS$1000,28,FALSE)</f>
        <v>6221</v>
      </c>
      <c r="P24" t="str">
        <f>VLOOKUP($D24,DSR!$B$7:$HS$1000,30,FALSE)</f>
        <v>nd</v>
      </c>
    </row>
    <row r="25" spans="1:16">
      <c r="A25" t="s">
        <v>47</v>
      </c>
      <c r="B25">
        <v>2016</v>
      </c>
      <c r="C25" t="s">
        <v>278</v>
      </c>
      <c r="D25" t="s">
        <v>598</v>
      </c>
      <c r="E25" t="str">
        <f>VLOOKUP($D25,DSR!$B$7:$HS$1000,2,FALSE)</f>
        <v>Invalidska mirovina, za pripadnika HVO-a</v>
      </c>
      <c r="F25" t="str">
        <f>VLOOKUP($D25,DSR!$B$7:$HS$1000,3,FALSE)</f>
        <v>Korisnik invalidske mirovine prema posebnim propisima - Pripadnik HVO-a</v>
      </c>
      <c r="G25" t="str">
        <f>VLOOKUP($D25,DSR!$B$7:$HS$1000,4,FALSE)</f>
        <v>DSR_011</v>
      </c>
      <c r="H25" t="str">
        <f>VLOOKUP($D25,DSR!$B$7:$HS$1000,5,FALSE)</f>
        <v>MBRAN</v>
      </c>
      <c r="I25" t="str">
        <f>VLOOKUP($D25,DSR!$B$7:$HS$1000,6,FALSE)</f>
        <v>HZMO</v>
      </c>
      <c r="J25" t="str">
        <f>VLOOKUP($D25,DSR!$B$7:$HS$1000,7,FALSE)</f>
        <v>NN</v>
      </c>
      <c r="K25" t="str">
        <f>VLOOKUP($D25,DSR!$B$7:$HS$1000,8,FALSE)</f>
        <v>OS</v>
      </c>
      <c r="L25" t="str">
        <f>VLOOKUP($D25,DSR!$B$7:$HS$1000,9,FALSE)</f>
        <v>ne</v>
      </c>
      <c r="M25" t="str">
        <f>VLOOKUP($D25,DSR!$B$7:$HS$1000,10,FALSE)</f>
        <v>DD#VM</v>
      </c>
      <c r="N25" t="str">
        <f>VLOOKUP($D25,DSR!$B$7:$HS$1000,11,FALSE)</f>
        <v>DI</v>
      </c>
      <c r="O25" s="247">
        <f>VLOOKUP($D25,DSR!$B$7:$HS$1000,32,FALSE)</f>
        <v>6203</v>
      </c>
      <c r="P25" t="str">
        <f>VLOOKUP($D25,DSR!$B$7:$HS$1000,34,FALSE)</f>
        <v>nd</v>
      </c>
    </row>
    <row r="26" spans="1:16">
      <c r="A26" t="s">
        <v>47</v>
      </c>
      <c r="B26">
        <v>2011</v>
      </c>
      <c r="C26" t="s">
        <v>278</v>
      </c>
      <c r="D26" t="s">
        <v>614</v>
      </c>
      <c r="E26" t="str">
        <f>VLOOKUP($D26,DSR!$B$7:$HS$1000,2,FALSE)</f>
        <v>Invalidska mirovina, za ostale korisnike na temelju posebnih propisa</v>
      </c>
      <c r="F26" t="str">
        <f>VLOOKUP($D26,DSR!$B$7:$HS$1000,3,FALSE)</f>
        <v>Različiti korisnici (vidjeti list "Info", t. 4)</v>
      </c>
      <c r="G26" t="str">
        <f>VLOOKUP($D26,DSR!$B$7:$HS$1000,4,FALSE)</f>
        <v>x</v>
      </c>
      <c r="H26" t="str">
        <f>VLOOKUP($D26,DSR!$B$7:$HS$1000,5,FALSE)</f>
        <v>razna</v>
      </c>
      <c r="I26" t="str">
        <f>VLOOKUP($D26,DSR!$B$7:$HS$1000,6,FALSE)</f>
        <v>HZMO</v>
      </c>
      <c r="J26" t="str">
        <f>VLOOKUP($D26,DSR!$B$7:$HS$1000,7,FALSE)</f>
        <v>NN</v>
      </c>
      <c r="K26" t="str">
        <f>VLOOKUP($D26,DSR!$B$7:$HS$1000,8,FALSE)</f>
        <v>OS</v>
      </c>
      <c r="L26" t="str">
        <f>VLOOKUP($D26,DSR!$B$7:$HS$1000,9,FALSE)</f>
        <v>ne</v>
      </c>
      <c r="M26" t="str">
        <f>VLOOKUP($D26,DSR!$B$7:$HS$1000,10,FALSE)</f>
        <v>DD#VM</v>
      </c>
      <c r="N26" t="str">
        <f>VLOOKUP($D26,DSR!$B$7:$HS$1000,11,FALSE)</f>
        <v>DI</v>
      </c>
      <c r="O26">
        <f>VLOOKUP($D26,DSR!$B$7:$HS$1000,12,FALSE)</f>
        <v>0</v>
      </c>
      <c r="P26">
        <f>VLOOKUP($D26,DSR!$B$7:$HS$1000,14,FALSE)</f>
        <v>0</v>
      </c>
    </row>
    <row r="27" spans="1:16">
      <c r="A27" t="s">
        <v>47</v>
      </c>
      <c r="B27">
        <v>2012</v>
      </c>
      <c r="C27" t="s">
        <v>278</v>
      </c>
      <c r="D27" t="s">
        <v>614</v>
      </c>
      <c r="E27" t="str">
        <f>VLOOKUP($D27,DSR!$B$7:$HS$1000,2,FALSE)</f>
        <v>Invalidska mirovina, za ostale korisnike na temelju posebnih propisa</v>
      </c>
      <c r="F27" t="str">
        <f>VLOOKUP($D27,DSR!$B$7:$HS$1000,3,FALSE)</f>
        <v>Različiti korisnici (vidjeti list "Info", t. 4)</v>
      </c>
      <c r="G27" t="str">
        <f>VLOOKUP($D27,DSR!$B$7:$HS$1000,4,FALSE)</f>
        <v>x</v>
      </c>
      <c r="H27" t="str">
        <f>VLOOKUP($D27,DSR!$B$7:$HS$1000,5,FALSE)</f>
        <v>razna</v>
      </c>
      <c r="I27" t="str">
        <f>VLOOKUP($D27,DSR!$B$7:$HS$1000,6,FALSE)</f>
        <v>HZMO</v>
      </c>
      <c r="J27" t="str">
        <f>VLOOKUP($D27,DSR!$B$7:$HS$1000,7,FALSE)</f>
        <v>NN</v>
      </c>
      <c r="K27" t="str">
        <f>VLOOKUP($D27,DSR!$B$7:$HS$1000,8,FALSE)</f>
        <v>OS</v>
      </c>
      <c r="L27" t="str">
        <f>VLOOKUP($D27,DSR!$B$7:$HS$1000,9,FALSE)</f>
        <v>ne</v>
      </c>
      <c r="M27" t="str">
        <f>VLOOKUP($D27,DSR!$B$7:$HS$1000,10,FALSE)</f>
        <v>DD#VM</v>
      </c>
      <c r="N27" t="str">
        <f>VLOOKUP($D27,DSR!$B$7:$HS$1000,11,FALSE)</f>
        <v>DI</v>
      </c>
      <c r="O27" s="247">
        <f>VLOOKUP($D27,DSR!$B$7:$HS$1000,16,FALSE)</f>
        <v>0</v>
      </c>
      <c r="P27">
        <f>VLOOKUP($D27,DSR!$B$7:$HS$1000,18,FALSE)</f>
        <v>0</v>
      </c>
    </row>
    <row r="28" spans="1:16">
      <c r="A28" t="s">
        <v>47</v>
      </c>
      <c r="B28">
        <v>2013</v>
      </c>
      <c r="C28" t="s">
        <v>278</v>
      </c>
      <c r="D28" t="s">
        <v>614</v>
      </c>
      <c r="E28" t="str">
        <f>VLOOKUP($D28,DSR!$B$7:$HS$1000,2,FALSE)</f>
        <v>Invalidska mirovina, za ostale korisnike na temelju posebnih propisa</v>
      </c>
      <c r="F28" t="str">
        <f>VLOOKUP($D28,DSR!$B$7:$HS$1000,3,FALSE)</f>
        <v>Različiti korisnici (vidjeti list "Info", t. 4)</v>
      </c>
      <c r="G28" t="str">
        <f>VLOOKUP($D28,DSR!$B$7:$HS$1000,4,FALSE)</f>
        <v>x</v>
      </c>
      <c r="H28" t="str">
        <f>VLOOKUP($D28,DSR!$B$7:$HS$1000,5,FALSE)</f>
        <v>razna</v>
      </c>
      <c r="I28" t="str">
        <f>VLOOKUP($D28,DSR!$B$7:$HS$1000,6,FALSE)</f>
        <v>HZMO</v>
      </c>
      <c r="J28" t="str">
        <f>VLOOKUP($D28,DSR!$B$7:$HS$1000,7,FALSE)</f>
        <v>NN</v>
      </c>
      <c r="K28" t="str">
        <f>VLOOKUP($D28,DSR!$B$7:$HS$1000,8,FALSE)</f>
        <v>OS</v>
      </c>
      <c r="L28" t="str">
        <f>VLOOKUP($D28,DSR!$B$7:$HS$1000,9,FALSE)</f>
        <v>ne</v>
      </c>
      <c r="M28" t="str">
        <f>VLOOKUP($D28,DSR!$B$7:$HS$1000,10,FALSE)</f>
        <v>DD#VM</v>
      </c>
      <c r="N28" t="str">
        <f>VLOOKUP($D28,DSR!$B$7:$HS$1000,11,FALSE)</f>
        <v>DI</v>
      </c>
      <c r="O28" s="247" t="str">
        <f>VLOOKUP($D28,DSR!$B$7:$HS$1000,20,FALSE)</f>
        <v>nd</v>
      </c>
      <c r="P28" t="str">
        <f>VLOOKUP($D28,DSR!$B$7:$HS$1000,22,FALSE)</f>
        <v>nd</v>
      </c>
    </row>
    <row r="29" spans="1:16">
      <c r="A29" t="s">
        <v>47</v>
      </c>
      <c r="B29">
        <v>2014</v>
      </c>
      <c r="C29" t="s">
        <v>278</v>
      </c>
      <c r="D29" t="s">
        <v>614</v>
      </c>
      <c r="E29" t="str">
        <f>VLOOKUP($D29,DSR!$B$7:$HS$1000,2,FALSE)</f>
        <v>Invalidska mirovina, za ostale korisnike na temelju posebnih propisa</v>
      </c>
      <c r="F29" t="str">
        <f>VLOOKUP($D29,DSR!$B$7:$HS$1000,3,FALSE)</f>
        <v>Različiti korisnici (vidjeti list "Info", t. 4)</v>
      </c>
      <c r="G29" t="str">
        <f>VLOOKUP($D29,DSR!$B$7:$HS$1000,4,FALSE)</f>
        <v>x</v>
      </c>
      <c r="H29" t="str">
        <f>VLOOKUP($D29,DSR!$B$7:$HS$1000,5,FALSE)</f>
        <v>razna</v>
      </c>
      <c r="I29" t="str">
        <f>VLOOKUP($D29,DSR!$B$7:$HS$1000,6,FALSE)</f>
        <v>HZMO</v>
      </c>
      <c r="J29" t="str">
        <f>VLOOKUP($D29,DSR!$B$7:$HS$1000,7,FALSE)</f>
        <v>NN</v>
      </c>
      <c r="K29" t="str">
        <f>VLOOKUP($D29,DSR!$B$7:$HS$1000,8,FALSE)</f>
        <v>OS</v>
      </c>
      <c r="L29" t="str">
        <f>VLOOKUP($D29,DSR!$B$7:$HS$1000,9,FALSE)</f>
        <v>ne</v>
      </c>
      <c r="M29" t="str">
        <f>VLOOKUP($D29,DSR!$B$7:$HS$1000,10,FALSE)</f>
        <v>DD#VM</v>
      </c>
      <c r="N29" t="str">
        <f>VLOOKUP($D29,DSR!$B$7:$HS$1000,11,FALSE)</f>
        <v>DI</v>
      </c>
      <c r="O29" s="247" t="str">
        <f>VLOOKUP($D29,DSR!$B$7:$HS$1000,24,FALSE)</f>
        <v>nd</v>
      </c>
      <c r="P29" t="str">
        <f>VLOOKUP($D29,DSR!$B$7:$HS$1000,26,FALSE)</f>
        <v>nd</v>
      </c>
    </row>
    <row r="30" spans="1:16">
      <c r="A30" t="s">
        <v>47</v>
      </c>
      <c r="B30">
        <v>2015</v>
      </c>
      <c r="C30" t="s">
        <v>278</v>
      </c>
      <c r="D30" t="s">
        <v>614</v>
      </c>
      <c r="E30" t="str">
        <f>VLOOKUP($D30,DSR!$B$7:$HS$1000,2,FALSE)</f>
        <v>Invalidska mirovina, za ostale korisnike na temelju posebnih propisa</v>
      </c>
      <c r="F30" t="str">
        <f>VLOOKUP($D30,DSR!$B$7:$HS$1000,3,FALSE)</f>
        <v>Različiti korisnici (vidjeti list "Info", t. 4)</v>
      </c>
      <c r="G30" t="str">
        <f>VLOOKUP($D30,DSR!$B$7:$HS$1000,4,FALSE)</f>
        <v>x</v>
      </c>
      <c r="H30" t="str">
        <f>VLOOKUP($D30,DSR!$B$7:$HS$1000,5,FALSE)</f>
        <v>razna</v>
      </c>
      <c r="I30" t="str">
        <f>VLOOKUP($D30,DSR!$B$7:$HS$1000,6,FALSE)</f>
        <v>HZMO</v>
      </c>
      <c r="J30" t="str">
        <f>VLOOKUP($D30,DSR!$B$7:$HS$1000,7,FALSE)</f>
        <v>NN</v>
      </c>
      <c r="K30" t="str">
        <f>VLOOKUP($D30,DSR!$B$7:$HS$1000,8,FALSE)</f>
        <v>OS</v>
      </c>
      <c r="L30" t="str">
        <f>VLOOKUP($D30,DSR!$B$7:$HS$1000,9,FALSE)</f>
        <v>ne</v>
      </c>
      <c r="M30" t="str">
        <f>VLOOKUP($D30,DSR!$B$7:$HS$1000,10,FALSE)</f>
        <v>DD#VM</v>
      </c>
      <c r="N30" t="str">
        <f>VLOOKUP($D30,DSR!$B$7:$HS$1000,11,FALSE)</f>
        <v>DI</v>
      </c>
      <c r="O30" s="247" t="str">
        <f>VLOOKUP($D30,DSR!$B$7:$HS$1000,28,FALSE)</f>
        <v>nd</v>
      </c>
      <c r="P30" t="str">
        <f>VLOOKUP($D30,DSR!$B$7:$HS$1000,30,FALSE)</f>
        <v>nd</v>
      </c>
    </row>
    <row r="31" spans="1:16">
      <c r="A31" t="s">
        <v>47</v>
      </c>
      <c r="B31">
        <v>2016</v>
      </c>
      <c r="C31" t="s">
        <v>278</v>
      </c>
      <c r="D31" t="s">
        <v>614</v>
      </c>
      <c r="E31" t="str">
        <f>VLOOKUP($D31,DSR!$B$7:$HS$1000,2,FALSE)</f>
        <v>Invalidska mirovina, za ostale korisnike na temelju posebnih propisa</v>
      </c>
      <c r="F31" t="str">
        <f>VLOOKUP($D31,DSR!$B$7:$HS$1000,3,FALSE)</f>
        <v>Različiti korisnici (vidjeti list "Info", t. 4)</v>
      </c>
      <c r="G31" t="str">
        <f>VLOOKUP($D31,DSR!$B$7:$HS$1000,4,FALSE)</f>
        <v>x</v>
      </c>
      <c r="H31" t="str">
        <f>VLOOKUP($D31,DSR!$B$7:$HS$1000,5,FALSE)</f>
        <v>razna</v>
      </c>
      <c r="I31" t="str">
        <f>VLOOKUP($D31,DSR!$B$7:$HS$1000,6,FALSE)</f>
        <v>HZMO</v>
      </c>
      <c r="J31" t="str">
        <f>VLOOKUP($D31,DSR!$B$7:$HS$1000,7,FALSE)</f>
        <v>NN</v>
      </c>
      <c r="K31" t="str">
        <f>VLOOKUP($D31,DSR!$B$7:$HS$1000,8,FALSE)</f>
        <v>OS</v>
      </c>
      <c r="L31" t="str">
        <f>VLOOKUP($D31,DSR!$B$7:$HS$1000,9,FALSE)</f>
        <v>ne</v>
      </c>
      <c r="M31" t="str">
        <f>VLOOKUP($D31,DSR!$B$7:$HS$1000,10,FALSE)</f>
        <v>DD#VM</v>
      </c>
      <c r="N31" t="str">
        <f>VLOOKUP($D31,DSR!$B$7:$HS$1000,11,FALSE)</f>
        <v>DI</v>
      </c>
      <c r="O31" s="247" t="str">
        <f>VLOOKUP($D31,DSR!$B$7:$HS$1000,32,FALSE)</f>
        <v>nd</v>
      </c>
      <c r="P31" t="str">
        <f>VLOOKUP($D31,DSR!$B$7:$HS$1000,34,FALSE)</f>
        <v>nd</v>
      </c>
    </row>
    <row r="32" spans="1:16">
      <c r="A32" t="s">
        <v>47</v>
      </c>
      <c r="B32">
        <v>2011</v>
      </c>
      <c r="C32" t="s">
        <v>278</v>
      </c>
      <c r="D32" t="s">
        <v>618</v>
      </c>
      <c r="E32" t="str">
        <f>VLOOKUP($D32,DSR!$B$7:$HS$1000,2,FALSE)</f>
        <v>Zaštitni dodatak uz invalidsku mirovinu prema ZOMIO-u</v>
      </c>
      <c r="F32" t="str">
        <f>VLOOKUP($D32,DSR!$B$7:$HS$1000,3,FALSE)</f>
        <v>Korisnik invalidske mirovine čija je mirovina niža od propisanog iznosa, a korisnik ni članovi kućanstva nemaju drugih prihoda dovoljnih za uzdržavanje; Korisnik (korisnica) invalidske mirovine ostvarene na osnovi mirovinskog staža od 35 (30) ili više, a manje od 40 (35) godina, neovisno o prihodu</v>
      </c>
      <c r="G32" t="str">
        <f>VLOOKUP($D32,DSR!$B$7:$HS$1000,4,FALSE)</f>
        <v>DSR_004: §92</v>
      </c>
      <c r="H32" t="str">
        <f>VLOOKUP($D32,DSR!$B$7:$HS$1000,5,FALSE)</f>
        <v>MRMS</v>
      </c>
      <c r="I32" t="str">
        <f>VLOOKUP($D32,DSR!$B$7:$HS$1000,6,FALSE)</f>
        <v>HZMO</v>
      </c>
      <c r="J32" t="str">
        <f>VLOOKUP($D32,DSR!$B$7:$HS$1000,7,FALSE)</f>
        <v>NN</v>
      </c>
      <c r="K32" t="str">
        <f>VLOOKUP($D32,DSR!$B$7:$HS$1000,8,FALSE)</f>
        <v>OS</v>
      </c>
      <c r="L32" t="str">
        <f>VLOOKUP($D32,DSR!$B$7:$HS$1000,9,FALSE)</f>
        <v>D</v>
      </c>
      <c r="M32" t="str">
        <f>VLOOKUP($D32,DSR!$B$7:$HS$1000,10,FALSE)</f>
        <v>SP</v>
      </c>
      <c r="N32" t="str">
        <f>VLOOKUP($D32,DSR!$B$7:$HS$1000,11,FALSE)</f>
        <v>DI</v>
      </c>
      <c r="O32">
        <f>VLOOKUP($D32,DSR!$B$7:$HS$1000,12,FALSE)</f>
        <v>18208</v>
      </c>
      <c r="P32" t="str">
        <f>VLOOKUP($D32,DSR!$B$7:$HS$1000,14,FALSE)</f>
        <v>nd</v>
      </c>
    </row>
    <row r="33" spans="1:16">
      <c r="A33" t="s">
        <v>47</v>
      </c>
      <c r="B33">
        <v>2012</v>
      </c>
      <c r="C33" t="s">
        <v>278</v>
      </c>
      <c r="D33" t="s">
        <v>618</v>
      </c>
      <c r="E33" t="str">
        <f>VLOOKUP($D33,DSR!$B$7:$HS$1000,2,FALSE)</f>
        <v>Zaštitni dodatak uz invalidsku mirovinu prema ZOMIO-u</v>
      </c>
      <c r="F33" t="str">
        <f>VLOOKUP($D33,DSR!$B$7:$HS$1000,3,FALSE)</f>
        <v>Korisnik invalidske mirovine čija je mirovina niža od propisanog iznosa, a korisnik ni članovi kućanstva nemaju drugih prihoda dovoljnih za uzdržavanje; Korisnik (korisnica) invalidske mirovine ostvarene na osnovi mirovinskog staža od 35 (30) ili više, a manje od 40 (35) godina, neovisno o prihodu</v>
      </c>
      <c r="G33" t="str">
        <f>VLOOKUP($D33,DSR!$B$7:$HS$1000,4,FALSE)</f>
        <v>DSR_004: §92</v>
      </c>
      <c r="H33" t="str">
        <f>VLOOKUP($D33,DSR!$B$7:$HS$1000,5,FALSE)</f>
        <v>MRMS</v>
      </c>
      <c r="I33" t="str">
        <f>VLOOKUP($D33,DSR!$B$7:$HS$1000,6,FALSE)</f>
        <v>HZMO</v>
      </c>
      <c r="J33" t="str">
        <f>VLOOKUP($D33,DSR!$B$7:$HS$1000,7,FALSE)</f>
        <v>NN</v>
      </c>
      <c r="K33" t="str">
        <f>VLOOKUP($D33,DSR!$B$7:$HS$1000,8,FALSE)</f>
        <v>OS</v>
      </c>
      <c r="L33" t="str">
        <f>VLOOKUP($D33,DSR!$B$7:$HS$1000,9,FALSE)</f>
        <v>D</v>
      </c>
      <c r="M33" t="str">
        <f>VLOOKUP($D33,DSR!$B$7:$HS$1000,10,FALSE)</f>
        <v>SP</v>
      </c>
      <c r="N33" t="str">
        <f>VLOOKUP($D33,DSR!$B$7:$HS$1000,11,FALSE)</f>
        <v>DI</v>
      </c>
      <c r="O33" s="247">
        <f>VLOOKUP($D33,DSR!$B$7:$HS$1000,16,FALSE)</f>
        <v>17130</v>
      </c>
      <c r="P33" t="str">
        <f>VLOOKUP($D33,DSR!$B$7:$HS$1000,18,FALSE)</f>
        <v>nd</v>
      </c>
    </row>
    <row r="34" spans="1:16">
      <c r="A34" t="s">
        <v>47</v>
      </c>
      <c r="B34">
        <v>2013</v>
      </c>
      <c r="C34" t="s">
        <v>278</v>
      </c>
      <c r="D34" t="s">
        <v>618</v>
      </c>
      <c r="E34" t="str">
        <f>VLOOKUP($D34,DSR!$B$7:$HS$1000,2,FALSE)</f>
        <v>Zaštitni dodatak uz invalidsku mirovinu prema ZOMIO-u</v>
      </c>
      <c r="F34" t="str">
        <f>VLOOKUP($D34,DSR!$B$7:$HS$1000,3,FALSE)</f>
        <v>Korisnik invalidske mirovine čija je mirovina niža od propisanog iznosa, a korisnik ni članovi kućanstva nemaju drugih prihoda dovoljnih za uzdržavanje; Korisnik (korisnica) invalidske mirovine ostvarene na osnovi mirovinskog staža od 35 (30) ili više, a manje od 40 (35) godina, neovisno o prihodu</v>
      </c>
      <c r="G34" t="str">
        <f>VLOOKUP($D34,DSR!$B$7:$HS$1000,4,FALSE)</f>
        <v>DSR_004: §92</v>
      </c>
      <c r="H34" t="str">
        <f>VLOOKUP($D34,DSR!$B$7:$HS$1000,5,FALSE)</f>
        <v>MRMS</v>
      </c>
      <c r="I34" t="str">
        <f>VLOOKUP($D34,DSR!$B$7:$HS$1000,6,FALSE)</f>
        <v>HZMO</v>
      </c>
      <c r="J34" t="str">
        <f>VLOOKUP($D34,DSR!$B$7:$HS$1000,7,FALSE)</f>
        <v>NN</v>
      </c>
      <c r="K34" t="str">
        <f>VLOOKUP($D34,DSR!$B$7:$HS$1000,8,FALSE)</f>
        <v>OS</v>
      </c>
      <c r="L34" t="str">
        <f>VLOOKUP($D34,DSR!$B$7:$HS$1000,9,FALSE)</f>
        <v>D</v>
      </c>
      <c r="M34" t="str">
        <f>VLOOKUP($D34,DSR!$B$7:$HS$1000,10,FALSE)</f>
        <v>SP</v>
      </c>
      <c r="N34" t="str">
        <f>VLOOKUP($D34,DSR!$B$7:$HS$1000,11,FALSE)</f>
        <v>DI</v>
      </c>
      <c r="O34" s="247">
        <f>VLOOKUP($D34,DSR!$B$7:$HS$1000,20,FALSE)</f>
        <v>16160</v>
      </c>
      <c r="P34" t="str">
        <f>VLOOKUP($D34,DSR!$B$7:$HS$1000,22,FALSE)</f>
        <v>nd</v>
      </c>
    </row>
    <row r="35" spans="1:16">
      <c r="A35" t="s">
        <v>47</v>
      </c>
      <c r="B35">
        <v>2014</v>
      </c>
      <c r="C35" t="s">
        <v>278</v>
      </c>
      <c r="D35" t="s">
        <v>618</v>
      </c>
      <c r="E35" t="str">
        <f>VLOOKUP($D35,DSR!$B$7:$HS$1000,2,FALSE)</f>
        <v>Zaštitni dodatak uz invalidsku mirovinu prema ZOMIO-u</v>
      </c>
      <c r="F35" t="str">
        <f>VLOOKUP($D35,DSR!$B$7:$HS$1000,3,FALSE)</f>
        <v>Korisnik invalidske mirovine čija je mirovina niža od propisanog iznosa, a korisnik ni članovi kućanstva nemaju drugih prihoda dovoljnih za uzdržavanje; Korisnik (korisnica) invalidske mirovine ostvarene na osnovi mirovinskog staža od 35 (30) ili više, a manje od 40 (35) godina, neovisno o prihodu</v>
      </c>
      <c r="G35" t="str">
        <f>VLOOKUP($D35,DSR!$B$7:$HS$1000,4,FALSE)</f>
        <v>DSR_004: §92</v>
      </c>
      <c r="H35" t="str">
        <f>VLOOKUP($D35,DSR!$B$7:$HS$1000,5,FALSE)</f>
        <v>MRMS</v>
      </c>
      <c r="I35" t="str">
        <f>VLOOKUP($D35,DSR!$B$7:$HS$1000,6,FALSE)</f>
        <v>HZMO</v>
      </c>
      <c r="J35" t="str">
        <f>VLOOKUP($D35,DSR!$B$7:$HS$1000,7,FALSE)</f>
        <v>NN</v>
      </c>
      <c r="K35" t="str">
        <f>VLOOKUP($D35,DSR!$B$7:$HS$1000,8,FALSE)</f>
        <v>OS</v>
      </c>
      <c r="L35" t="str">
        <f>VLOOKUP($D35,DSR!$B$7:$HS$1000,9,FALSE)</f>
        <v>D</v>
      </c>
      <c r="M35" t="str">
        <f>VLOOKUP($D35,DSR!$B$7:$HS$1000,10,FALSE)</f>
        <v>SP</v>
      </c>
      <c r="N35" t="str">
        <f>VLOOKUP($D35,DSR!$B$7:$HS$1000,11,FALSE)</f>
        <v>DI</v>
      </c>
      <c r="O35" s="247">
        <f>VLOOKUP($D35,DSR!$B$7:$HS$1000,24,FALSE)</f>
        <v>15228</v>
      </c>
      <c r="P35" t="str">
        <f>VLOOKUP($D35,DSR!$B$7:$HS$1000,26,FALSE)</f>
        <v>nd</v>
      </c>
    </row>
    <row r="36" spans="1:16">
      <c r="A36" t="s">
        <v>47</v>
      </c>
      <c r="B36">
        <v>2015</v>
      </c>
      <c r="C36" t="s">
        <v>278</v>
      </c>
      <c r="D36" t="s">
        <v>618</v>
      </c>
      <c r="E36" t="str">
        <f>VLOOKUP($D36,DSR!$B$7:$HS$1000,2,FALSE)</f>
        <v>Zaštitni dodatak uz invalidsku mirovinu prema ZOMIO-u</v>
      </c>
      <c r="F36" t="str">
        <f>VLOOKUP($D36,DSR!$B$7:$HS$1000,3,FALSE)</f>
        <v>Korisnik invalidske mirovine čija je mirovina niža od propisanog iznosa, a korisnik ni članovi kućanstva nemaju drugih prihoda dovoljnih za uzdržavanje; Korisnik (korisnica) invalidske mirovine ostvarene na osnovi mirovinskog staža od 35 (30) ili više, a manje od 40 (35) godina, neovisno o prihodu</v>
      </c>
      <c r="G36" t="str">
        <f>VLOOKUP($D36,DSR!$B$7:$HS$1000,4,FALSE)</f>
        <v>DSR_004: §92</v>
      </c>
      <c r="H36" t="str">
        <f>VLOOKUP($D36,DSR!$B$7:$HS$1000,5,FALSE)</f>
        <v>MRMS</v>
      </c>
      <c r="I36" t="str">
        <f>VLOOKUP($D36,DSR!$B$7:$HS$1000,6,FALSE)</f>
        <v>HZMO</v>
      </c>
      <c r="J36" t="str">
        <f>VLOOKUP($D36,DSR!$B$7:$HS$1000,7,FALSE)</f>
        <v>NN</v>
      </c>
      <c r="K36" t="str">
        <f>VLOOKUP($D36,DSR!$B$7:$HS$1000,8,FALSE)</f>
        <v>OS</v>
      </c>
      <c r="L36" t="str">
        <f>VLOOKUP($D36,DSR!$B$7:$HS$1000,9,FALSE)</f>
        <v>D</v>
      </c>
      <c r="M36" t="str">
        <f>VLOOKUP($D36,DSR!$B$7:$HS$1000,10,FALSE)</f>
        <v>SP</v>
      </c>
      <c r="N36" t="str">
        <f>VLOOKUP($D36,DSR!$B$7:$HS$1000,11,FALSE)</f>
        <v>DI</v>
      </c>
      <c r="O36" s="247">
        <f>VLOOKUP($D36,DSR!$B$7:$HS$1000,28,FALSE)</f>
        <v>4589</v>
      </c>
      <c r="P36" t="str">
        <f>VLOOKUP($D36,DSR!$B$7:$HS$1000,30,FALSE)</f>
        <v>nd</v>
      </c>
    </row>
    <row r="37" spans="1:16">
      <c r="A37" t="s">
        <v>47</v>
      </c>
      <c r="B37">
        <v>2016</v>
      </c>
      <c r="C37" t="s">
        <v>278</v>
      </c>
      <c r="D37" t="s">
        <v>618</v>
      </c>
      <c r="E37" t="str">
        <f>VLOOKUP($D37,DSR!$B$7:$HS$1000,2,FALSE)</f>
        <v>Zaštitni dodatak uz invalidsku mirovinu prema ZOMIO-u</v>
      </c>
      <c r="F37" t="str">
        <f>VLOOKUP($D37,DSR!$B$7:$HS$1000,3,FALSE)</f>
        <v>Korisnik invalidske mirovine čija je mirovina niža od propisanog iznosa, a korisnik ni članovi kućanstva nemaju drugih prihoda dovoljnih za uzdržavanje; Korisnik (korisnica) invalidske mirovine ostvarene na osnovi mirovinskog staža od 35 (30) ili više, a manje od 40 (35) godina, neovisno o prihodu</v>
      </c>
      <c r="G37" t="str">
        <f>VLOOKUP($D37,DSR!$B$7:$HS$1000,4,FALSE)</f>
        <v>DSR_004: §92</v>
      </c>
      <c r="H37" t="str">
        <f>VLOOKUP($D37,DSR!$B$7:$HS$1000,5,FALSE)</f>
        <v>MRMS</v>
      </c>
      <c r="I37" t="str">
        <f>VLOOKUP($D37,DSR!$B$7:$HS$1000,6,FALSE)</f>
        <v>HZMO</v>
      </c>
      <c r="J37" t="str">
        <f>VLOOKUP($D37,DSR!$B$7:$HS$1000,7,FALSE)</f>
        <v>NN</v>
      </c>
      <c r="K37" t="str">
        <f>VLOOKUP($D37,DSR!$B$7:$HS$1000,8,FALSE)</f>
        <v>OS</v>
      </c>
      <c r="L37" t="str">
        <f>VLOOKUP($D37,DSR!$B$7:$HS$1000,9,FALSE)</f>
        <v>D</v>
      </c>
      <c r="M37" t="str">
        <f>VLOOKUP($D37,DSR!$B$7:$HS$1000,10,FALSE)</f>
        <v>SP</v>
      </c>
      <c r="N37" t="str">
        <f>VLOOKUP($D37,DSR!$B$7:$HS$1000,11,FALSE)</f>
        <v>DI</v>
      </c>
      <c r="O37" s="247">
        <f>VLOOKUP($D37,DSR!$B$7:$HS$1000,32,FALSE)</f>
        <v>4161</v>
      </c>
      <c r="P37" t="str">
        <f>VLOOKUP($D37,DSR!$B$7:$HS$1000,34,FALSE)</f>
        <v>nd</v>
      </c>
    </row>
    <row r="38" spans="1:16">
      <c r="A38" t="s">
        <v>47</v>
      </c>
      <c r="B38">
        <v>2011</v>
      </c>
      <c r="C38" t="s">
        <v>278</v>
      </c>
      <c r="D38" t="s">
        <v>635</v>
      </c>
      <c r="E38" t="str">
        <f>VLOOKUP($D38,DSR!$B$7:$HS$1000,2,FALSE)</f>
        <v>Naknada zbog tjelesnog oštećenja uslijed ozljede na radu ili profesionalne bolesti, prema ZOMIO-u</v>
      </c>
      <c r="F38" t="str">
        <f>VLOOKUP($D38,DSR!$B$7:$HS$1000,3,FALSE)</f>
        <v>Osiguranik, na osnovi najmanje 30% tjelesnog oštećenja prouzročenog povredom na radu ili profesionalnom bolešću</v>
      </c>
      <c r="G38" t="str">
        <f>VLOOKUP($D38,DSR!$B$7:$HS$1000,4,FALSE)</f>
        <v>DSR_004: §77-80</v>
      </c>
      <c r="H38" t="str">
        <f>VLOOKUP($D38,DSR!$B$7:$HS$1000,5,FALSE)</f>
        <v>MRMS</v>
      </c>
      <c r="I38" t="str">
        <f>VLOOKUP($D38,DSR!$B$7:$HS$1000,6,FALSE)</f>
        <v>HZMO</v>
      </c>
      <c r="J38" t="str">
        <f>VLOOKUP($D38,DSR!$B$7:$HS$1000,7,FALSE)</f>
        <v>NN</v>
      </c>
      <c r="K38" t="str">
        <f>VLOOKUP($D38,DSR!$B$7:$HS$1000,8,FALSE)</f>
        <v>OS</v>
      </c>
      <c r="L38" t="str">
        <f>VLOOKUP($D38,DSR!$B$7:$HS$1000,9,FALSE)</f>
        <v>ne</v>
      </c>
      <c r="M38" t="str">
        <f>VLOOKUP($D38,DSR!$B$7:$HS$1000,10,FALSE)</f>
        <v>SP#VM</v>
      </c>
      <c r="N38" t="str">
        <f>VLOOKUP($D38,DSR!$B$7:$HS$1000,11,FALSE)</f>
        <v>DI</v>
      </c>
      <c r="O38">
        <f>VLOOKUP($D38,DSR!$B$7:$HS$1000,12,FALSE)</f>
        <v>79425</v>
      </c>
      <c r="P38" t="str">
        <f>VLOOKUP($D38,DSR!$B$7:$HS$1000,14,FALSE)</f>
        <v>nd</v>
      </c>
    </row>
    <row r="39" spans="1:16">
      <c r="A39" t="s">
        <v>47</v>
      </c>
      <c r="B39">
        <v>2012</v>
      </c>
      <c r="C39" t="s">
        <v>278</v>
      </c>
      <c r="D39" t="s">
        <v>635</v>
      </c>
      <c r="E39" t="str">
        <f>VLOOKUP($D39,DSR!$B$7:$HS$1000,2,FALSE)</f>
        <v>Naknada zbog tjelesnog oštećenja uslijed ozljede na radu ili profesionalne bolesti, prema ZOMIO-u</v>
      </c>
      <c r="F39" t="str">
        <f>VLOOKUP($D39,DSR!$B$7:$HS$1000,3,FALSE)</f>
        <v>Osiguranik, na osnovi najmanje 30% tjelesnog oštećenja prouzročenog povredom na radu ili profesionalnom bolešću</v>
      </c>
      <c r="G39" t="str">
        <f>VLOOKUP($D39,DSR!$B$7:$HS$1000,4,FALSE)</f>
        <v>DSR_004: §77-80</v>
      </c>
      <c r="H39" t="str">
        <f>VLOOKUP($D39,DSR!$B$7:$HS$1000,5,FALSE)</f>
        <v>MRMS</v>
      </c>
      <c r="I39" t="str">
        <f>VLOOKUP($D39,DSR!$B$7:$HS$1000,6,FALSE)</f>
        <v>HZMO</v>
      </c>
      <c r="J39" t="str">
        <f>VLOOKUP($D39,DSR!$B$7:$HS$1000,7,FALSE)</f>
        <v>NN</v>
      </c>
      <c r="K39" t="str">
        <f>VLOOKUP($D39,DSR!$B$7:$HS$1000,8,FALSE)</f>
        <v>OS</v>
      </c>
      <c r="L39" t="str">
        <f>VLOOKUP($D39,DSR!$B$7:$HS$1000,9,FALSE)</f>
        <v>ne</v>
      </c>
      <c r="M39" t="str">
        <f>VLOOKUP($D39,DSR!$B$7:$HS$1000,10,FALSE)</f>
        <v>SP#VM</v>
      </c>
      <c r="N39" t="str">
        <f>VLOOKUP($D39,DSR!$B$7:$HS$1000,11,FALSE)</f>
        <v>DI</v>
      </c>
      <c r="O39" s="247">
        <f>VLOOKUP($D39,DSR!$B$7:$HS$1000,16,FALSE)</f>
        <v>76574</v>
      </c>
      <c r="P39" t="str">
        <f>VLOOKUP($D39,DSR!$B$7:$HS$1000,18,FALSE)</f>
        <v>nd</v>
      </c>
    </row>
    <row r="40" spans="1:16">
      <c r="A40" t="s">
        <v>47</v>
      </c>
      <c r="B40">
        <v>2013</v>
      </c>
      <c r="C40" t="s">
        <v>278</v>
      </c>
      <c r="D40" t="s">
        <v>635</v>
      </c>
      <c r="E40" t="str">
        <f>VLOOKUP($D40,DSR!$B$7:$HS$1000,2,FALSE)</f>
        <v>Naknada zbog tjelesnog oštećenja uslijed ozljede na radu ili profesionalne bolesti, prema ZOMIO-u</v>
      </c>
      <c r="F40" t="str">
        <f>VLOOKUP($D40,DSR!$B$7:$HS$1000,3,FALSE)</f>
        <v>Osiguranik, na osnovi najmanje 30% tjelesnog oštećenja prouzročenog povredom na radu ili profesionalnom bolešću</v>
      </c>
      <c r="G40" t="str">
        <f>VLOOKUP($D40,DSR!$B$7:$HS$1000,4,FALSE)</f>
        <v>DSR_004: §77-80</v>
      </c>
      <c r="H40" t="str">
        <f>VLOOKUP($D40,DSR!$B$7:$HS$1000,5,FALSE)</f>
        <v>MRMS</v>
      </c>
      <c r="I40" t="str">
        <f>VLOOKUP($D40,DSR!$B$7:$HS$1000,6,FALSE)</f>
        <v>HZMO</v>
      </c>
      <c r="J40" t="str">
        <f>VLOOKUP($D40,DSR!$B$7:$HS$1000,7,FALSE)</f>
        <v>NN</v>
      </c>
      <c r="K40" t="str">
        <f>VLOOKUP($D40,DSR!$B$7:$HS$1000,8,FALSE)</f>
        <v>OS</v>
      </c>
      <c r="L40" t="str">
        <f>VLOOKUP($D40,DSR!$B$7:$HS$1000,9,FALSE)</f>
        <v>ne</v>
      </c>
      <c r="M40" t="str">
        <f>VLOOKUP($D40,DSR!$B$7:$HS$1000,10,FALSE)</f>
        <v>SP#VM</v>
      </c>
      <c r="N40" t="str">
        <f>VLOOKUP($D40,DSR!$B$7:$HS$1000,11,FALSE)</f>
        <v>DI</v>
      </c>
      <c r="O40" s="247">
        <f>VLOOKUP($D40,DSR!$B$7:$HS$1000,20,FALSE)</f>
        <v>73745</v>
      </c>
      <c r="P40" t="str">
        <f>VLOOKUP($D40,DSR!$B$7:$HS$1000,22,FALSE)</f>
        <v>nd</v>
      </c>
    </row>
    <row r="41" spans="1:16">
      <c r="A41" t="s">
        <v>47</v>
      </c>
      <c r="B41">
        <v>2014</v>
      </c>
      <c r="C41" t="s">
        <v>278</v>
      </c>
      <c r="D41" t="s">
        <v>635</v>
      </c>
      <c r="E41" t="str">
        <f>VLOOKUP($D41,DSR!$B$7:$HS$1000,2,FALSE)</f>
        <v>Naknada zbog tjelesnog oštećenja uslijed ozljede na radu ili profesionalne bolesti, prema ZOMIO-u</v>
      </c>
      <c r="F41" t="str">
        <f>VLOOKUP($D41,DSR!$B$7:$HS$1000,3,FALSE)</f>
        <v>Osiguranik, na osnovi najmanje 30% tjelesnog oštećenja prouzročenog povredom na radu ili profesionalnom bolešću</v>
      </c>
      <c r="G41" t="str">
        <f>VLOOKUP($D41,DSR!$B$7:$HS$1000,4,FALSE)</f>
        <v>DSR_004: §77-80</v>
      </c>
      <c r="H41" t="str">
        <f>VLOOKUP($D41,DSR!$B$7:$HS$1000,5,FALSE)</f>
        <v>MRMS</v>
      </c>
      <c r="I41" t="str">
        <f>VLOOKUP($D41,DSR!$B$7:$HS$1000,6,FALSE)</f>
        <v>HZMO</v>
      </c>
      <c r="J41" t="str">
        <f>VLOOKUP($D41,DSR!$B$7:$HS$1000,7,FALSE)</f>
        <v>NN</v>
      </c>
      <c r="K41" t="str">
        <f>VLOOKUP($D41,DSR!$B$7:$HS$1000,8,FALSE)</f>
        <v>OS</v>
      </c>
      <c r="L41" t="str">
        <f>VLOOKUP($D41,DSR!$B$7:$HS$1000,9,FALSE)</f>
        <v>ne</v>
      </c>
      <c r="M41" t="str">
        <f>VLOOKUP($D41,DSR!$B$7:$HS$1000,10,FALSE)</f>
        <v>SP#VM</v>
      </c>
      <c r="N41" t="str">
        <f>VLOOKUP($D41,DSR!$B$7:$HS$1000,11,FALSE)</f>
        <v>DI</v>
      </c>
      <c r="O41" s="247">
        <f>VLOOKUP($D41,DSR!$B$7:$HS$1000,24,FALSE)</f>
        <v>70798</v>
      </c>
      <c r="P41" t="str">
        <f>VLOOKUP($D41,DSR!$B$7:$HS$1000,26,FALSE)</f>
        <v>nd</v>
      </c>
    </row>
    <row r="42" spans="1:16">
      <c r="A42" t="s">
        <v>47</v>
      </c>
      <c r="B42">
        <v>2015</v>
      </c>
      <c r="C42" t="s">
        <v>278</v>
      </c>
      <c r="D42" t="s">
        <v>635</v>
      </c>
      <c r="E42" t="str">
        <f>VLOOKUP($D42,DSR!$B$7:$HS$1000,2,FALSE)</f>
        <v>Naknada zbog tjelesnog oštećenja uslijed ozljede na radu ili profesionalne bolesti, prema ZOMIO-u</v>
      </c>
      <c r="F42" t="str">
        <f>VLOOKUP($D42,DSR!$B$7:$HS$1000,3,FALSE)</f>
        <v>Osiguranik, na osnovi najmanje 30% tjelesnog oštećenja prouzročenog povredom na radu ili profesionalnom bolešću</v>
      </c>
      <c r="G42" t="str">
        <f>VLOOKUP($D42,DSR!$B$7:$HS$1000,4,FALSE)</f>
        <v>DSR_004: §77-80</v>
      </c>
      <c r="H42" t="str">
        <f>VLOOKUP($D42,DSR!$B$7:$HS$1000,5,FALSE)</f>
        <v>MRMS</v>
      </c>
      <c r="I42" t="str">
        <f>VLOOKUP($D42,DSR!$B$7:$HS$1000,6,FALSE)</f>
        <v>HZMO</v>
      </c>
      <c r="J42" t="str">
        <f>VLOOKUP($D42,DSR!$B$7:$HS$1000,7,FALSE)</f>
        <v>NN</v>
      </c>
      <c r="K42" t="str">
        <f>VLOOKUP($D42,DSR!$B$7:$HS$1000,8,FALSE)</f>
        <v>OS</v>
      </c>
      <c r="L42" t="str">
        <f>VLOOKUP($D42,DSR!$B$7:$HS$1000,9,FALSE)</f>
        <v>ne</v>
      </c>
      <c r="M42" t="str">
        <f>VLOOKUP($D42,DSR!$B$7:$HS$1000,10,FALSE)</f>
        <v>SP#VM</v>
      </c>
      <c r="N42" t="str">
        <f>VLOOKUP($D42,DSR!$B$7:$HS$1000,11,FALSE)</f>
        <v>DI</v>
      </c>
      <c r="O42" s="247">
        <f>VLOOKUP($D42,DSR!$B$7:$HS$1000,28,FALSE)</f>
        <v>67862</v>
      </c>
      <c r="P42" t="str">
        <f>VLOOKUP($D42,DSR!$B$7:$HS$1000,30,FALSE)</f>
        <v>nd</v>
      </c>
    </row>
    <row r="43" spans="1:16">
      <c r="A43" t="s">
        <v>47</v>
      </c>
      <c r="B43">
        <v>2016</v>
      </c>
      <c r="C43" t="s">
        <v>278</v>
      </c>
      <c r="D43" t="s">
        <v>635</v>
      </c>
      <c r="E43" t="str">
        <f>VLOOKUP($D43,DSR!$B$7:$HS$1000,2,FALSE)</f>
        <v>Naknada zbog tjelesnog oštećenja uslijed ozljede na radu ili profesionalne bolesti, prema ZOMIO-u</v>
      </c>
      <c r="F43" t="str">
        <f>VLOOKUP($D43,DSR!$B$7:$HS$1000,3,FALSE)</f>
        <v>Osiguranik, na osnovi najmanje 30% tjelesnog oštećenja prouzročenog povredom na radu ili profesionalnom bolešću</v>
      </c>
      <c r="G43" t="str">
        <f>VLOOKUP($D43,DSR!$B$7:$HS$1000,4,FALSE)</f>
        <v>DSR_004: §77-80</v>
      </c>
      <c r="H43" t="str">
        <f>VLOOKUP($D43,DSR!$B$7:$HS$1000,5,FALSE)</f>
        <v>MRMS</v>
      </c>
      <c r="I43" t="str">
        <f>VLOOKUP($D43,DSR!$B$7:$HS$1000,6,FALSE)</f>
        <v>HZMO</v>
      </c>
      <c r="J43" t="str">
        <f>VLOOKUP($D43,DSR!$B$7:$HS$1000,7,FALSE)</f>
        <v>NN</v>
      </c>
      <c r="K43" t="str">
        <f>VLOOKUP($D43,DSR!$B$7:$HS$1000,8,FALSE)</f>
        <v>OS</v>
      </c>
      <c r="L43" t="str">
        <f>VLOOKUP($D43,DSR!$B$7:$HS$1000,9,FALSE)</f>
        <v>ne</v>
      </c>
      <c r="M43" t="str">
        <f>VLOOKUP($D43,DSR!$B$7:$HS$1000,10,FALSE)</f>
        <v>SP#VM</v>
      </c>
      <c r="N43" t="str">
        <f>VLOOKUP($D43,DSR!$B$7:$HS$1000,11,FALSE)</f>
        <v>DI</v>
      </c>
      <c r="O43" s="247">
        <f>VLOOKUP($D43,DSR!$B$7:$HS$1000,32,FALSE)</f>
        <v>65027</v>
      </c>
      <c r="P43" t="str">
        <f>VLOOKUP($D43,DSR!$B$7:$HS$1000,34,FALSE)</f>
        <v>nd</v>
      </c>
    </row>
    <row r="44" spans="1:16">
      <c r="A44" t="s">
        <v>47</v>
      </c>
      <c r="B44">
        <v>2011</v>
      </c>
      <c r="C44" t="s">
        <v>278</v>
      </c>
      <c r="D44" t="s">
        <v>651</v>
      </c>
      <c r="E44" t="str">
        <f>VLOOKUP($D44,DSR!$B$7:$HS$1000,2,FALSE)</f>
        <v>Naknada zbog tjelesnog oštećenja uslijed ozljede na radu ili profesionalne bolesti, prema ZOMO-u</v>
      </c>
      <c r="F44" t="str">
        <f>VLOOKUP($D44,DSR!$B$7:$HS$1000,3,FALSE)</f>
        <v>Zaposleni OMO, kod kojega je utvrđeno tjelesno oštećenje od najmanje 30%, a koje je nastalo kao posljedica ozljede na radu ili profesionalne bolesti</v>
      </c>
      <c r="G44" t="str">
        <f>VLOOKUP($D44,DSR!$B$7:$HS$1000,4,FALSE)</f>
        <v>DSR_005: §61-64, DSR_205</v>
      </c>
      <c r="H44" t="str">
        <f>VLOOKUP($D44,DSR!$B$7:$HS$1000,5,FALSE)</f>
        <v>MRMS</v>
      </c>
      <c r="I44" t="str">
        <f>VLOOKUP($D44,DSR!$B$7:$HS$1000,6,FALSE)</f>
        <v>HZMO</v>
      </c>
      <c r="J44" t="str">
        <f>VLOOKUP($D44,DSR!$B$7:$HS$1000,7,FALSE)</f>
        <v>NN</v>
      </c>
      <c r="K44" t="str">
        <f>VLOOKUP($D44,DSR!$B$7:$HS$1000,8,FALSE)</f>
        <v>OS</v>
      </c>
      <c r="L44" t="str">
        <f>VLOOKUP($D44,DSR!$B$7:$HS$1000,9,FALSE)</f>
        <v>ne</v>
      </c>
      <c r="M44" t="str">
        <f>VLOOKUP($D44,DSR!$B$7:$HS$1000,10,FALSE)</f>
        <v>SP#VM</v>
      </c>
      <c r="N44" t="str">
        <f>VLOOKUP($D44,DSR!$B$7:$HS$1000,11,FALSE)</f>
        <v>DI</v>
      </c>
      <c r="O44">
        <f>VLOOKUP($D44,DSR!$B$7:$HS$1000,12,FALSE)</f>
        <v>3584</v>
      </c>
      <c r="P44" t="str">
        <f>VLOOKUP($D44,DSR!$B$7:$HS$1000,14,FALSE)</f>
        <v>nd</v>
      </c>
    </row>
    <row r="45" spans="1:16">
      <c r="A45" t="s">
        <v>47</v>
      </c>
      <c r="B45">
        <v>2012</v>
      </c>
      <c r="C45" t="s">
        <v>278</v>
      </c>
      <c r="D45" t="s">
        <v>651</v>
      </c>
      <c r="E45" t="str">
        <f>VLOOKUP($D45,DSR!$B$7:$HS$1000,2,FALSE)</f>
        <v>Naknada zbog tjelesnog oštećenja uslijed ozljede na radu ili profesionalne bolesti, prema ZOMO-u</v>
      </c>
      <c r="F45" t="str">
        <f>VLOOKUP($D45,DSR!$B$7:$HS$1000,3,FALSE)</f>
        <v>Zaposleni OMO, kod kojega je utvrđeno tjelesno oštećenje od najmanje 30%, a koje je nastalo kao posljedica ozljede na radu ili profesionalne bolesti</v>
      </c>
      <c r="G45" t="str">
        <f>VLOOKUP($D45,DSR!$B$7:$HS$1000,4,FALSE)</f>
        <v>DSR_005: §61-64, DSR_205</v>
      </c>
      <c r="H45" t="str">
        <f>VLOOKUP($D45,DSR!$B$7:$HS$1000,5,FALSE)</f>
        <v>MRMS</v>
      </c>
      <c r="I45" t="str">
        <f>VLOOKUP($D45,DSR!$B$7:$HS$1000,6,FALSE)</f>
        <v>HZMO</v>
      </c>
      <c r="J45" t="str">
        <f>VLOOKUP($D45,DSR!$B$7:$HS$1000,7,FALSE)</f>
        <v>NN</v>
      </c>
      <c r="K45" t="str">
        <f>VLOOKUP($D45,DSR!$B$7:$HS$1000,8,FALSE)</f>
        <v>OS</v>
      </c>
      <c r="L45" t="str">
        <f>VLOOKUP($D45,DSR!$B$7:$HS$1000,9,FALSE)</f>
        <v>ne</v>
      </c>
      <c r="M45" t="str">
        <f>VLOOKUP($D45,DSR!$B$7:$HS$1000,10,FALSE)</f>
        <v>SP#VM</v>
      </c>
      <c r="N45" t="str">
        <f>VLOOKUP($D45,DSR!$B$7:$HS$1000,11,FALSE)</f>
        <v>DI</v>
      </c>
      <c r="O45" s="247">
        <f>VLOOKUP($D45,DSR!$B$7:$HS$1000,16,FALSE)</f>
        <v>3901</v>
      </c>
      <c r="P45" t="str">
        <f>VLOOKUP($D45,DSR!$B$7:$HS$1000,18,FALSE)</f>
        <v>nd</v>
      </c>
    </row>
    <row r="46" spans="1:16">
      <c r="A46" t="s">
        <v>47</v>
      </c>
      <c r="B46">
        <v>2013</v>
      </c>
      <c r="C46" t="s">
        <v>278</v>
      </c>
      <c r="D46" t="s">
        <v>651</v>
      </c>
      <c r="E46" t="str">
        <f>VLOOKUP($D46,DSR!$B$7:$HS$1000,2,FALSE)</f>
        <v>Naknada zbog tjelesnog oštećenja uslijed ozljede na radu ili profesionalne bolesti, prema ZOMO-u</v>
      </c>
      <c r="F46" t="str">
        <f>VLOOKUP($D46,DSR!$B$7:$HS$1000,3,FALSE)</f>
        <v>Zaposleni OMO, kod kojega je utvrđeno tjelesno oštećenje od najmanje 30%, a koje je nastalo kao posljedica ozljede na radu ili profesionalne bolesti</v>
      </c>
      <c r="G46" t="str">
        <f>VLOOKUP($D46,DSR!$B$7:$HS$1000,4,FALSE)</f>
        <v>DSR_005: §61-64, DSR_205</v>
      </c>
      <c r="H46" t="str">
        <f>VLOOKUP($D46,DSR!$B$7:$HS$1000,5,FALSE)</f>
        <v>MRMS</v>
      </c>
      <c r="I46" t="str">
        <f>VLOOKUP($D46,DSR!$B$7:$HS$1000,6,FALSE)</f>
        <v>HZMO</v>
      </c>
      <c r="J46" t="str">
        <f>VLOOKUP($D46,DSR!$B$7:$HS$1000,7,FALSE)</f>
        <v>NN</v>
      </c>
      <c r="K46" t="str">
        <f>VLOOKUP($D46,DSR!$B$7:$HS$1000,8,FALSE)</f>
        <v>OS</v>
      </c>
      <c r="L46" t="str">
        <f>VLOOKUP($D46,DSR!$B$7:$HS$1000,9,FALSE)</f>
        <v>ne</v>
      </c>
      <c r="M46" t="str">
        <f>VLOOKUP($D46,DSR!$B$7:$HS$1000,10,FALSE)</f>
        <v>SP#VM</v>
      </c>
      <c r="N46" t="str">
        <f>VLOOKUP($D46,DSR!$B$7:$HS$1000,11,FALSE)</f>
        <v>DI</v>
      </c>
      <c r="O46" s="247">
        <f>VLOOKUP($D46,DSR!$B$7:$HS$1000,20,FALSE)</f>
        <v>4178</v>
      </c>
      <c r="P46" t="str">
        <f>VLOOKUP($D46,DSR!$B$7:$HS$1000,22,FALSE)</f>
        <v>nd</v>
      </c>
    </row>
    <row r="47" spans="1:16">
      <c r="A47" t="s">
        <v>47</v>
      </c>
      <c r="B47">
        <v>2014</v>
      </c>
      <c r="C47" t="s">
        <v>278</v>
      </c>
      <c r="D47" t="s">
        <v>651</v>
      </c>
      <c r="E47" t="str">
        <f>VLOOKUP($D47,DSR!$B$7:$HS$1000,2,FALSE)</f>
        <v>Naknada zbog tjelesnog oštećenja uslijed ozljede na radu ili profesionalne bolesti, prema ZOMO-u</v>
      </c>
      <c r="F47" t="str">
        <f>VLOOKUP($D47,DSR!$B$7:$HS$1000,3,FALSE)</f>
        <v>Zaposleni OMO, kod kojega je utvrđeno tjelesno oštećenje od najmanje 30%, a koje je nastalo kao posljedica ozljede na radu ili profesionalne bolesti</v>
      </c>
      <c r="G47" t="str">
        <f>VLOOKUP($D47,DSR!$B$7:$HS$1000,4,FALSE)</f>
        <v>DSR_005: §61-64, DSR_205</v>
      </c>
      <c r="H47" t="str">
        <f>VLOOKUP($D47,DSR!$B$7:$HS$1000,5,FALSE)</f>
        <v>MRMS</v>
      </c>
      <c r="I47" t="str">
        <f>VLOOKUP($D47,DSR!$B$7:$HS$1000,6,FALSE)</f>
        <v>HZMO</v>
      </c>
      <c r="J47" t="str">
        <f>VLOOKUP($D47,DSR!$B$7:$HS$1000,7,FALSE)</f>
        <v>NN</v>
      </c>
      <c r="K47" t="str">
        <f>VLOOKUP($D47,DSR!$B$7:$HS$1000,8,FALSE)</f>
        <v>OS</v>
      </c>
      <c r="L47" t="str">
        <f>VLOOKUP($D47,DSR!$B$7:$HS$1000,9,FALSE)</f>
        <v>ne</v>
      </c>
      <c r="M47" t="str">
        <f>VLOOKUP($D47,DSR!$B$7:$HS$1000,10,FALSE)</f>
        <v>SP#VM</v>
      </c>
      <c r="N47" t="str">
        <f>VLOOKUP($D47,DSR!$B$7:$HS$1000,11,FALSE)</f>
        <v>DI</v>
      </c>
      <c r="O47" s="247">
        <f>VLOOKUP($D47,DSR!$B$7:$HS$1000,24,FALSE)</f>
        <v>4378</v>
      </c>
      <c r="P47" t="str">
        <f>VLOOKUP($D47,DSR!$B$7:$HS$1000,26,FALSE)</f>
        <v>nd</v>
      </c>
    </row>
    <row r="48" spans="1:16">
      <c r="A48" t="s">
        <v>47</v>
      </c>
      <c r="B48">
        <v>2015</v>
      </c>
      <c r="C48" t="s">
        <v>278</v>
      </c>
      <c r="D48" t="s">
        <v>651</v>
      </c>
      <c r="E48" t="str">
        <f>VLOOKUP($D48,DSR!$B$7:$HS$1000,2,FALSE)</f>
        <v>Naknada zbog tjelesnog oštećenja uslijed ozljede na radu ili profesionalne bolesti, prema ZOMO-u</v>
      </c>
      <c r="F48" t="str">
        <f>VLOOKUP($D48,DSR!$B$7:$HS$1000,3,FALSE)</f>
        <v>Zaposleni OMO, kod kojega je utvrđeno tjelesno oštećenje od najmanje 30%, a koje je nastalo kao posljedica ozljede na radu ili profesionalne bolesti</v>
      </c>
      <c r="G48" t="str">
        <f>VLOOKUP($D48,DSR!$B$7:$HS$1000,4,FALSE)</f>
        <v>DSR_005: §61-64, DSR_205</v>
      </c>
      <c r="H48" t="str">
        <f>VLOOKUP($D48,DSR!$B$7:$HS$1000,5,FALSE)</f>
        <v>MRMS</v>
      </c>
      <c r="I48" t="str">
        <f>VLOOKUP($D48,DSR!$B$7:$HS$1000,6,FALSE)</f>
        <v>HZMO</v>
      </c>
      <c r="J48" t="str">
        <f>VLOOKUP($D48,DSR!$B$7:$HS$1000,7,FALSE)</f>
        <v>NN</v>
      </c>
      <c r="K48" t="str">
        <f>VLOOKUP($D48,DSR!$B$7:$HS$1000,8,FALSE)</f>
        <v>OS</v>
      </c>
      <c r="L48" t="str">
        <f>VLOOKUP($D48,DSR!$B$7:$HS$1000,9,FALSE)</f>
        <v>ne</v>
      </c>
      <c r="M48" t="str">
        <f>VLOOKUP($D48,DSR!$B$7:$HS$1000,10,FALSE)</f>
        <v>SP#VM</v>
      </c>
      <c r="N48" t="str">
        <f>VLOOKUP($D48,DSR!$B$7:$HS$1000,11,FALSE)</f>
        <v>DI</v>
      </c>
      <c r="O48" s="247">
        <f>VLOOKUP($D48,DSR!$B$7:$HS$1000,28,FALSE)</f>
        <v>4515</v>
      </c>
      <c r="P48" t="str">
        <f>VLOOKUP($D48,DSR!$B$7:$HS$1000,30,FALSE)</f>
        <v>nd</v>
      </c>
    </row>
    <row r="49" spans="1:16">
      <c r="A49" t="s">
        <v>47</v>
      </c>
      <c r="B49">
        <v>2016</v>
      </c>
      <c r="C49" t="s">
        <v>278</v>
      </c>
      <c r="D49" t="s">
        <v>651</v>
      </c>
      <c r="E49" t="str">
        <f>VLOOKUP($D49,DSR!$B$7:$HS$1000,2,FALSE)</f>
        <v>Naknada zbog tjelesnog oštećenja uslijed ozljede na radu ili profesionalne bolesti, prema ZOMO-u</v>
      </c>
      <c r="F49" t="str">
        <f>VLOOKUP($D49,DSR!$B$7:$HS$1000,3,FALSE)</f>
        <v>Zaposleni OMO, kod kojega je utvrđeno tjelesno oštećenje od najmanje 30%, a koje je nastalo kao posljedica ozljede na radu ili profesionalne bolesti</v>
      </c>
      <c r="G49" t="str">
        <f>VLOOKUP($D49,DSR!$B$7:$HS$1000,4,FALSE)</f>
        <v>DSR_005: §61-64, DSR_205</v>
      </c>
      <c r="H49" t="str">
        <f>VLOOKUP($D49,DSR!$B$7:$HS$1000,5,FALSE)</f>
        <v>MRMS</v>
      </c>
      <c r="I49" t="str">
        <f>VLOOKUP($D49,DSR!$B$7:$HS$1000,6,FALSE)</f>
        <v>HZMO</v>
      </c>
      <c r="J49" t="str">
        <f>VLOOKUP($D49,DSR!$B$7:$HS$1000,7,FALSE)</f>
        <v>NN</v>
      </c>
      <c r="K49" t="str">
        <f>VLOOKUP($D49,DSR!$B$7:$HS$1000,8,FALSE)</f>
        <v>OS</v>
      </c>
      <c r="L49" t="str">
        <f>VLOOKUP($D49,DSR!$B$7:$HS$1000,9,FALSE)</f>
        <v>ne</v>
      </c>
      <c r="M49" t="str">
        <f>VLOOKUP($D49,DSR!$B$7:$HS$1000,10,FALSE)</f>
        <v>SP#VM</v>
      </c>
      <c r="N49" t="str">
        <f>VLOOKUP($D49,DSR!$B$7:$HS$1000,11,FALSE)</f>
        <v>DI</v>
      </c>
      <c r="O49" s="247">
        <f>VLOOKUP($D49,DSR!$B$7:$HS$1000,32,FALSE)</f>
        <v>4537</v>
      </c>
      <c r="P49" t="str">
        <f>VLOOKUP($D49,DSR!$B$7:$HS$1000,34,FALSE)</f>
        <v>nd</v>
      </c>
    </row>
    <row r="50" spans="1:16">
      <c r="A50" t="s">
        <v>47</v>
      </c>
      <c r="B50">
        <v>2011</v>
      </c>
      <c r="C50" t="s">
        <v>278</v>
      </c>
      <c r="D50" t="s">
        <v>667</v>
      </c>
      <c r="E50" t="str">
        <f>VLOOKUP($D50,DSR!$B$7:$HS$1000,2,FALSE)</f>
        <v>Novčana naknada radnicima izloženima azbestu</v>
      </c>
      <c r="F50" t="str">
        <f>VLOOKUP($D50,DSR!$B$7:$HS$1000,3,FALSE)</f>
        <v>Radnik koji je tijekom rada kod poslodavca bio profesionalno izložen azbestu i kojem je utvrđena profesionalna bolest uzrokovana azbestom</v>
      </c>
      <c r="G50" t="str">
        <f>VLOOKUP($D50,DSR!$B$7:$HS$1000,4,FALSE)</f>
        <v>DSR_028: §7</v>
      </c>
      <c r="H50" t="str">
        <f>VLOOKUP($D50,DSR!$B$7:$HS$1000,5,FALSE)</f>
        <v>PROZ</v>
      </c>
      <c r="I50" t="str">
        <f>VLOOKUP($D50,DSR!$B$7:$HS$1000,6,FALSE)</f>
        <v>HZZO</v>
      </c>
      <c r="J50" t="str">
        <f>VLOOKUP($D50,DSR!$B$7:$HS$1000,7,FALSE)</f>
        <v>NN</v>
      </c>
      <c r="K50" t="str">
        <f>VLOOKUP($D50,DSR!$B$7:$HS$1000,8,FALSE)</f>
        <v>OS</v>
      </c>
      <c r="L50" t="str">
        <f>VLOOKUP($D50,DSR!$B$7:$HS$1000,9,FALSE)</f>
        <v>ne</v>
      </c>
      <c r="M50" t="str">
        <f>VLOOKUP($D50,DSR!$B$7:$HS$1000,10,FALSE)</f>
        <v>PO</v>
      </c>
      <c r="N50" t="str">
        <f>VLOOKUP($D50,DSR!$B$7:$HS$1000,11,FALSE)</f>
        <v>DI</v>
      </c>
      <c r="O50" t="str">
        <f>VLOOKUP($D50,DSR!$B$7:$HS$1000,12,FALSE)</f>
        <v>nd</v>
      </c>
      <c r="P50" t="str">
        <f>VLOOKUP($D50,DSR!$B$7:$HS$1000,14,FALSE)</f>
        <v>nd</v>
      </c>
    </row>
    <row r="51" spans="1:16">
      <c r="A51" t="s">
        <v>47</v>
      </c>
      <c r="B51">
        <v>2012</v>
      </c>
      <c r="C51" t="s">
        <v>278</v>
      </c>
      <c r="D51" t="s">
        <v>667</v>
      </c>
      <c r="E51" t="str">
        <f>VLOOKUP($D51,DSR!$B$7:$HS$1000,2,FALSE)</f>
        <v>Novčana naknada radnicima izloženima azbestu</v>
      </c>
      <c r="F51" t="str">
        <f>VLOOKUP($D51,DSR!$B$7:$HS$1000,3,FALSE)</f>
        <v>Radnik koji je tijekom rada kod poslodavca bio profesionalno izložen azbestu i kojem je utvrđena profesionalna bolest uzrokovana azbestom</v>
      </c>
      <c r="G51" t="str">
        <f>VLOOKUP($D51,DSR!$B$7:$HS$1000,4,FALSE)</f>
        <v>DSR_028: §7</v>
      </c>
      <c r="H51" t="str">
        <f>VLOOKUP($D51,DSR!$B$7:$HS$1000,5,FALSE)</f>
        <v>PROZ</v>
      </c>
      <c r="I51" t="str">
        <f>VLOOKUP($D51,DSR!$B$7:$HS$1000,6,FALSE)</f>
        <v>HZZO</v>
      </c>
      <c r="J51" t="str">
        <f>VLOOKUP($D51,DSR!$B$7:$HS$1000,7,FALSE)</f>
        <v>NN</v>
      </c>
      <c r="K51" t="str">
        <f>VLOOKUP($D51,DSR!$B$7:$HS$1000,8,FALSE)</f>
        <v>OS</v>
      </c>
      <c r="L51" t="str">
        <f>VLOOKUP($D51,DSR!$B$7:$HS$1000,9,FALSE)</f>
        <v>ne</v>
      </c>
      <c r="M51" t="str">
        <f>VLOOKUP($D51,DSR!$B$7:$HS$1000,10,FALSE)</f>
        <v>PO</v>
      </c>
      <c r="N51" t="str">
        <f>VLOOKUP($D51,DSR!$B$7:$HS$1000,11,FALSE)</f>
        <v>DI</v>
      </c>
      <c r="O51" s="247" t="str">
        <f>VLOOKUP($D51,DSR!$B$7:$HS$1000,16,FALSE)</f>
        <v>nd</v>
      </c>
      <c r="P51" t="str">
        <f>VLOOKUP($D51,DSR!$B$7:$HS$1000,18,FALSE)</f>
        <v>nd</v>
      </c>
    </row>
    <row r="52" spans="1:16">
      <c r="A52" t="s">
        <v>47</v>
      </c>
      <c r="B52">
        <v>2013</v>
      </c>
      <c r="C52" t="s">
        <v>278</v>
      </c>
      <c r="D52" t="s">
        <v>667</v>
      </c>
      <c r="E52" t="str">
        <f>VLOOKUP($D52,DSR!$B$7:$HS$1000,2,FALSE)</f>
        <v>Novčana naknada radnicima izloženima azbestu</v>
      </c>
      <c r="F52" t="str">
        <f>VLOOKUP($D52,DSR!$B$7:$HS$1000,3,FALSE)</f>
        <v>Radnik koji je tijekom rada kod poslodavca bio profesionalno izložen azbestu i kojem je utvrđena profesionalna bolest uzrokovana azbestom</v>
      </c>
      <c r="G52" t="str">
        <f>VLOOKUP($D52,DSR!$B$7:$HS$1000,4,FALSE)</f>
        <v>DSR_028: §7</v>
      </c>
      <c r="H52" t="str">
        <f>VLOOKUP($D52,DSR!$B$7:$HS$1000,5,FALSE)</f>
        <v>PROZ</v>
      </c>
      <c r="I52" t="str">
        <f>VLOOKUP($D52,DSR!$B$7:$HS$1000,6,FALSE)</f>
        <v>HZZO</v>
      </c>
      <c r="J52" t="str">
        <f>VLOOKUP($D52,DSR!$B$7:$HS$1000,7,FALSE)</f>
        <v>NN</v>
      </c>
      <c r="K52" t="str">
        <f>VLOOKUP($D52,DSR!$B$7:$HS$1000,8,FALSE)</f>
        <v>OS</v>
      </c>
      <c r="L52" t="str">
        <f>VLOOKUP($D52,DSR!$B$7:$HS$1000,9,FALSE)</f>
        <v>ne</v>
      </c>
      <c r="M52" t="str">
        <f>VLOOKUP($D52,DSR!$B$7:$HS$1000,10,FALSE)</f>
        <v>PO</v>
      </c>
      <c r="N52" t="str">
        <f>VLOOKUP($D52,DSR!$B$7:$HS$1000,11,FALSE)</f>
        <v>DI</v>
      </c>
      <c r="O52" s="247" t="str">
        <f>VLOOKUP($D52,DSR!$B$7:$HS$1000,20,FALSE)</f>
        <v>nd</v>
      </c>
      <c r="P52" t="str">
        <f>VLOOKUP($D52,DSR!$B$7:$HS$1000,22,FALSE)</f>
        <v>nd</v>
      </c>
    </row>
    <row r="53" spans="1:16">
      <c r="A53" t="s">
        <v>47</v>
      </c>
      <c r="B53">
        <v>2014</v>
      </c>
      <c r="C53" t="s">
        <v>278</v>
      </c>
      <c r="D53" t="s">
        <v>667</v>
      </c>
      <c r="E53" t="str">
        <f>VLOOKUP($D53,DSR!$B$7:$HS$1000,2,FALSE)</f>
        <v>Novčana naknada radnicima izloženima azbestu</v>
      </c>
      <c r="F53" t="str">
        <f>VLOOKUP($D53,DSR!$B$7:$HS$1000,3,FALSE)</f>
        <v>Radnik koji je tijekom rada kod poslodavca bio profesionalno izložen azbestu i kojem je utvrđena profesionalna bolest uzrokovana azbestom</v>
      </c>
      <c r="G53" t="str">
        <f>VLOOKUP($D53,DSR!$B$7:$HS$1000,4,FALSE)</f>
        <v>DSR_028: §7</v>
      </c>
      <c r="H53" t="str">
        <f>VLOOKUP($D53,DSR!$B$7:$HS$1000,5,FALSE)</f>
        <v>PROZ</v>
      </c>
      <c r="I53" t="str">
        <f>VLOOKUP($D53,DSR!$B$7:$HS$1000,6,FALSE)</f>
        <v>HZZO</v>
      </c>
      <c r="J53" t="str">
        <f>VLOOKUP($D53,DSR!$B$7:$HS$1000,7,FALSE)</f>
        <v>NN</v>
      </c>
      <c r="K53" t="str">
        <f>VLOOKUP($D53,DSR!$B$7:$HS$1000,8,FALSE)</f>
        <v>OS</v>
      </c>
      <c r="L53" t="str">
        <f>VLOOKUP($D53,DSR!$B$7:$HS$1000,9,FALSE)</f>
        <v>ne</v>
      </c>
      <c r="M53" t="str">
        <f>VLOOKUP($D53,DSR!$B$7:$HS$1000,10,FALSE)</f>
        <v>PO</v>
      </c>
      <c r="N53" t="str">
        <f>VLOOKUP($D53,DSR!$B$7:$HS$1000,11,FALSE)</f>
        <v>DI</v>
      </c>
      <c r="O53" s="247" t="str">
        <f>VLOOKUP($D53,DSR!$B$7:$HS$1000,24,FALSE)</f>
        <v>nd</v>
      </c>
      <c r="P53" t="str">
        <f>VLOOKUP($D53,DSR!$B$7:$HS$1000,26,FALSE)</f>
        <v>nd</v>
      </c>
    </row>
    <row r="54" spans="1:16">
      <c r="A54" t="s">
        <v>47</v>
      </c>
      <c r="B54">
        <v>2015</v>
      </c>
      <c r="C54" t="s">
        <v>278</v>
      </c>
      <c r="D54" t="s">
        <v>667</v>
      </c>
      <c r="E54" t="str">
        <f>VLOOKUP($D54,DSR!$B$7:$HS$1000,2,FALSE)</f>
        <v>Novčana naknada radnicima izloženima azbestu</v>
      </c>
      <c r="F54" t="str">
        <f>VLOOKUP($D54,DSR!$B$7:$HS$1000,3,FALSE)</f>
        <v>Radnik koji je tijekom rada kod poslodavca bio profesionalno izložen azbestu i kojem je utvrđena profesionalna bolest uzrokovana azbestom</v>
      </c>
      <c r="G54" t="str">
        <f>VLOOKUP($D54,DSR!$B$7:$HS$1000,4,FALSE)</f>
        <v>DSR_028: §7</v>
      </c>
      <c r="H54" t="str">
        <f>VLOOKUP($D54,DSR!$B$7:$HS$1000,5,FALSE)</f>
        <v>PROZ</v>
      </c>
      <c r="I54" t="str">
        <f>VLOOKUP($D54,DSR!$B$7:$HS$1000,6,FALSE)</f>
        <v>HZZO</v>
      </c>
      <c r="J54" t="str">
        <f>VLOOKUP($D54,DSR!$B$7:$HS$1000,7,FALSE)</f>
        <v>NN</v>
      </c>
      <c r="K54" t="str">
        <f>VLOOKUP($D54,DSR!$B$7:$HS$1000,8,FALSE)</f>
        <v>OS</v>
      </c>
      <c r="L54" t="str">
        <f>VLOOKUP($D54,DSR!$B$7:$HS$1000,9,FALSE)</f>
        <v>ne</v>
      </c>
      <c r="M54" t="str">
        <f>VLOOKUP($D54,DSR!$B$7:$HS$1000,10,FALSE)</f>
        <v>PO</v>
      </c>
      <c r="N54" t="str">
        <f>VLOOKUP($D54,DSR!$B$7:$HS$1000,11,FALSE)</f>
        <v>DI</v>
      </c>
      <c r="O54" s="247" t="str">
        <f>VLOOKUP($D54,DSR!$B$7:$HS$1000,28,FALSE)</f>
        <v>nd</v>
      </c>
      <c r="P54" t="str">
        <f>VLOOKUP($D54,DSR!$B$7:$HS$1000,30,FALSE)</f>
        <v>nd</v>
      </c>
    </row>
    <row r="55" spans="1:16">
      <c r="A55" t="s">
        <v>47</v>
      </c>
      <c r="B55">
        <v>2016</v>
      </c>
      <c r="C55" t="s">
        <v>278</v>
      </c>
      <c r="D55" t="s">
        <v>667</v>
      </c>
      <c r="E55" t="str">
        <f>VLOOKUP($D55,DSR!$B$7:$HS$1000,2,FALSE)</f>
        <v>Novčana naknada radnicima izloženima azbestu</v>
      </c>
      <c r="F55" t="str">
        <f>VLOOKUP($D55,DSR!$B$7:$HS$1000,3,FALSE)</f>
        <v>Radnik koji je tijekom rada kod poslodavca bio profesionalno izložen azbestu i kojem je utvrđena profesionalna bolest uzrokovana azbestom</v>
      </c>
      <c r="G55" t="str">
        <f>VLOOKUP($D55,DSR!$B$7:$HS$1000,4,FALSE)</f>
        <v>DSR_028: §7</v>
      </c>
      <c r="H55" t="str">
        <f>VLOOKUP($D55,DSR!$B$7:$HS$1000,5,FALSE)</f>
        <v>PROZ</v>
      </c>
      <c r="I55" t="str">
        <f>VLOOKUP($D55,DSR!$B$7:$HS$1000,6,FALSE)</f>
        <v>HZZO</v>
      </c>
      <c r="J55" t="str">
        <f>VLOOKUP($D55,DSR!$B$7:$HS$1000,7,FALSE)</f>
        <v>NN</v>
      </c>
      <c r="K55" t="str">
        <f>VLOOKUP($D55,DSR!$B$7:$HS$1000,8,FALSE)</f>
        <v>OS</v>
      </c>
      <c r="L55" t="str">
        <f>VLOOKUP($D55,DSR!$B$7:$HS$1000,9,FALSE)</f>
        <v>ne</v>
      </c>
      <c r="M55" t="str">
        <f>VLOOKUP($D55,DSR!$B$7:$HS$1000,10,FALSE)</f>
        <v>PO</v>
      </c>
      <c r="N55" t="str">
        <f>VLOOKUP($D55,DSR!$B$7:$HS$1000,11,FALSE)</f>
        <v>DI</v>
      </c>
      <c r="O55" s="247" t="str">
        <f>VLOOKUP($D55,DSR!$B$7:$HS$1000,32,FALSE)</f>
        <v>nd</v>
      </c>
      <c r="P55" t="str">
        <f>VLOOKUP($D55,DSR!$B$7:$HS$1000,34,FALSE)</f>
        <v>nd</v>
      </c>
    </row>
    <row r="56" spans="1:16">
      <c r="A56" t="s">
        <v>47</v>
      </c>
      <c r="B56">
        <v>2011</v>
      </c>
      <c r="C56" t="s">
        <v>278</v>
      </c>
      <c r="D56" t="s">
        <v>671</v>
      </c>
      <c r="E56" t="str">
        <f>VLOOKUP($D56,DSR!$B$7:$HS$1000,2,FALSE)</f>
        <v>Naknada plaće za vrijeme profesionalne rehabilitacije invalida rada</v>
      </c>
      <c r="F56" t="str">
        <f>VLOOKUP($D56,DSR!$B$7:$HS$1000,3,FALSE)</f>
        <v>Invalid rada koji je stekao pravo na profesionalnu rehabilitaciju</v>
      </c>
      <c r="G56" t="str">
        <f>VLOOKUP($D56,DSR!$B$7:$HS$1000,4,FALSE)</f>
        <v>DSR_005: §51-52</v>
      </c>
      <c r="H56" t="str">
        <f>VLOOKUP($D56,DSR!$B$7:$HS$1000,5,FALSE)</f>
        <v>MRMS</v>
      </c>
      <c r="I56" t="str">
        <f>VLOOKUP($D56,DSR!$B$7:$HS$1000,6,FALSE)</f>
        <v>HZMO</v>
      </c>
      <c r="J56" t="str">
        <f>VLOOKUP($D56,DSR!$B$7:$HS$1000,7,FALSE)</f>
        <v>NN</v>
      </c>
      <c r="K56" t="str">
        <f>VLOOKUP($D56,DSR!$B$7:$HS$1000,8,FALSE)</f>
        <v>OS</v>
      </c>
      <c r="L56" t="str">
        <f>VLOOKUP($D56,DSR!$B$7:$HS$1000,9,FALSE)</f>
        <v>ne</v>
      </c>
      <c r="M56" t="str">
        <f>VLOOKUP($D56,DSR!$B$7:$HS$1000,10,FALSE)</f>
        <v>DD#VM</v>
      </c>
      <c r="N56" t="str">
        <f>VLOOKUP($D56,DSR!$B$7:$HS$1000,11,FALSE)</f>
        <v>DI</v>
      </c>
      <c r="O56" t="str">
        <f>VLOOKUP($D56,DSR!$B$7:$HS$1000,12,FALSE)</f>
        <v>nd</v>
      </c>
      <c r="P56" t="str">
        <f>VLOOKUP($D56,DSR!$B$7:$HS$1000,14,FALSE)</f>
        <v>nd</v>
      </c>
    </row>
    <row r="57" spans="1:16">
      <c r="A57" t="s">
        <v>47</v>
      </c>
      <c r="B57">
        <v>2012</v>
      </c>
      <c r="C57" t="s">
        <v>278</v>
      </c>
      <c r="D57" t="s">
        <v>671</v>
      </c>
      <c r="E57" t="str">
        <f>VLOOKUP($D57,DSR!$B$7:$HS$1000,2,FALSE)</f>
        <v>Naknada plaće za vrijeme profesionalne rehabilitacije invalida rada</v>
      </c>
      <c r="F57" t="str">
        <f>VLOOKUP($D57,DSR!$B$7:$HS$1000,3,FALSE)</f>
        <v>Invalid rada koji je stekao pravo na profesionalnu rehabilitaciju</v>
      </c>
      <c r="G57" t="str">
        <f>VLOOKUP($D57,DSR!$B$7:$HS$1000,4,FALSE)</f>
        <v>DSR_005: §51-52</v>
      </c>
      <c r="H57" t="str">
        <f>VLOOKUP($D57,DSR!$B$7:$HS$1000,5,FALSE)</f>
        <v>MRMS</v>
      </c>
      <c r="I57" t="str">
        <f>VLOOKUP($D57,DSR!$B$7:$HS$1000,6,FALSE)</f>
        <v>HZMO</v>
      </c>
      <c r="J57" t="str">
        <f>VLOOKUP($D57,DSR!$B$7:$HS$1000,7,FALSE)</f>
        <v>NN</v>
      </c>
      <c r="K57" t="str">
        <f>VLOOKUP($D57,DSR!$B$7:$HS$1000,8,FALSE)</f>
        <v>OS</v>
      </c>
      <c r="L57" t="str">
        <f>VLOOKUP($D57,DSR!$B$7:$HS$1000,9,FALSE)</f>
        <v>ne</v>
      </c>
      <c r="M57" t="str">
        <f>VLOOKUP($D57,DSR!$B$7:$HS$1000,10,FALSE)</f>
        <v>DD#VM</v>
      </c>
      <c r="N57" t="str">
        <f>VLOOKUP($D57,DSR!$B$7:$HS$1000,11,FALSE)</f>
        <v>DI</v>
      </c>
      <c r="O57" s="247" t="str">
        <f>VLOOKUP($D57,DSR!$B$7:$HS$1000,16,FALSE)</f>
        <v>nd</v>
      </c>
      <c r="P57" t="str">
        <f>VLOOKUP($D57,DSR!$B$7:$HS$1000,18,FALSE)</f>
        <v>nd</v>
      </c>
    </row>
    <row r="58" spans="1:16">
      <c r="A58" t="s">
        <v>47</v>
      </c>
      <c r="B58">
        <v>2013</v>
      </c>
      <c r="C58" t="s">
        <v>278</v>
      </c>
      <c r="D58" t="s">
        <v>671</v>
      </c>
      <c r="E58" t="str">
        <f>VLOOKUP($D58,DSR!$B$7:$HS$1000,2,FALSE)</f>
        <v>Naknada plaće za vrijeme profesionalne rehabilitacije invalida rada</v>
      </c>
      <c r="F58" t="str">
        <f>VLOOKUP($D58,DSR!$B$7:$HS$1000,3,FALSE)</f>
        <v>Invalid rada koji je stekao pravo na profesionalnu rehabilitaciju</v>
      </c>
      <c r="G58" t="str">
        <f>VLOOKUP($D58,DSR!$B$7:$HS$1000,4,FALSE)</f>
        <v>DSR_005: §51-52</v>
      </c>
      <c r="H58" t="str">
        <f>VLOOKUP($D58,DSR!$B$7:$HS$1000,5,FALSE)</f>
        <v>MRMS</v>
      </c>
      <c r="I58" t="str">
        <f>VLOOKUP($D58,DSR!$B$7:$HS$1000,6,FALSE)</f>
        <v>HZMO</v>
      </c>
      <c r="J58" t="str">
        <f>VLOOKUP($D58,DSR!$B$7:$HS$1000,7,FALSE)</f>
        <v>NN</v>
      </c>
      <c r="K58" t="str">
        <f>VLOOKUP($D58,DSR!$B$7:$HS$1000,8,FALSE)</f>
        <v>OS</v>
      </c>
      <c r="L58" t="str">
        <f>VLOOKUP($D58,DSR!$B$7:$HS$1000,9,FALSE)</f>
        <v>ne</v>
      </c>
      <c r="M58" t="str">
        <f>VLOOKUP($D58,DSR!$B$7:$HS$1000,10,FALSE)</f>
        <v>DD#VM</v>
      </c>
      <c r="N58" t="str">
        <f>VLOOKUP($D58,DSR!$B$7:$HS$1000,11,FALSE)</f>
        <v>DI</v>
      </c>
      <c r="O58" s="247" t="str">
        <f>VLOOKUP($D58,DSR!$B$7:$HS$1000,20,FALSE)</f>
        <v>nd</v>
      </c>
      <c r="P58" t="str">
        <f>VLOOKUP($D58,DSR!$B$7:$HS$1000,22,FALSE)</f>
        <v>nd</v>
      </c>
    </row>
    <row r="59" spans="1:16">
      <c r="A59" t="s">
        <v>47</v>
      </c>
      <c r="B59">
        <v>2014</v>
      </c>
      <c r="C59" t="s">
        <v>278</v>
      </c>
      <c r="D59" t="s">
        <v>671</v>
      </c>
      <c r="E59" t="str">
        <f>VLOOKUP($D59,DSR!$B$7:$HS$1000,2,FALSE)</f>
        <v>Naknada plaće za vrijeme profesionalne rehabilitacije invalida rada</v>
      </c>
      <c r="F59" t="str">
        <f>VLOOKUP($D59,DSR!$B$7:$HS$1000,3,FALSE)</f>
        <v>Invalid rada koji je stekao pravo na profesionalnu rehabilitaciju</v>
      </c>
      <c r="G59" t="str">
        <f>VLOOKUP($D59,DSR!$B$7:$HS$1000,4,FALSE)</f>
        <v>DSR_005: §51-52</v>
      </c>
      <c r="H59" t="str">
        <f>VLOOKUP($D59,DSR!$B$7:$HS$1000,5,FALSE)</f>
        <v>MRMS</v>
      </c>
      <c r="I59" t="str">
        <f>VLOOKUP($D59,DSR!$B$7:$HS$1000,6,FALSE)</f>
        <v>HZMO</v>
      </c>
      <c r="J59" t="str">
        <f>VLOOKUP($D59,DSR!$B$7:$HS$1000,7,FALSE)</f>
        <v>NN</v>
      </c>
      <c r="K59" t="str">
        <f>VLOOKUP($D59,DSR!$B$7:$HS$1000,8,FALSE)</f>
        <v>OS</v>
      </c>
      <c r="L59" t="str">
        <f>VLOOKUP($D59,DSR!$B$7:$HS$1000,9,FALSE)</f>
        <v>ne</v>
      </c>
      <c r="M59" t="str">
        <f>VLOOKUP($D59,DSR!$B$7:$HS$1000,10,FALSE)</f>
        <v>DD#VM</v>
      </c>
      <c r="N59" t="str">
        <f>VLOOKUP($D59,DSR!$B$7:$HS$1000,11,FALSE)</f>
        <v>DI</v>
      </c>
      <c r="O59" s="247" t="str">
        <f>VLOOKUP($D59,DSR!$B$7:$HS$1000,24,FALSE)</f>
        <v>nd</v>
      </c>
      <c r="P59" t="str">
        <f>VLOOKUP($D59,DSR!$B$7:$HS$1000,26,FALSE)</f>
        <v>nd</v>
      </c>
    </row>
    <row r="60" spans="1:16">
      <c r="A60" t="s">
        <v>47</v>
      </c>
      <c r="B60">
        <v>2015</v>
      </c>
      <c r="C60" t="s">
        <v>278</v>
      </c>
      <c r="D60" t="s">
        <v>671</v>
      </c>
      <c r="E60" t="str">
        <f>VLOOKUP($D60,DSR!$B$7:$HS$1000,2,FALSE)</f>
        <v>Naknada plaće za vrijeme profesionalne rehabilitacije invalida rada</v>
      </c>
      <c r="F60" t="str">
        <f>VLOOKUP($D60,DSR!$B$7:$HS$1000,3,FALSE)</f>
        <v>Invalid rada koji je stekao pravo na profesionalnu rehabilitaciju</v>
      </c>
      <c r="G60" t="str">
        <f>VLOOKUP($D60,DSR!$B$7:$HS$1000,4,FALSE)</f>
        <v>DSR_005: §51-52</v>
      </c>
      <c r="H60" t="str">
        <f>VLOOKUP($D60,DSR!$B$7:$HS$1000,5,FALSE)</f>
        <v>MRMS</v>
      </c>
      <c r="I60" t="str">
        <f>VLOOKUP($D60,DSR!$B$7:$HS$1000,6,FALSE)</f>
        <v>HZMO</v>
      </c>
      <c r="J60" t="str">
        <f>VLOOKUP($D60,DSR!$B$7:$HS$1000,7,FALSE)</f>
        <v>NN</v>
      </c>
      <c r="K60" t="str">
        <f>VLOOKUP($D60,DSR!$B$7:$HS$1000,8,FALSE)</f>
        <v>OS</v>
      </c>
      <c r="L60" t="str">
        <f>VLOOKUP($D60,DSR!$B$7:$HS$1000,9,FALSE)</f>
        <v>ne</v>
      </c>
      <c r="M60" t="str">
        <f>VLOOKUP($D60,DSR!$B$7:$HS$1000,10,FALSE)</f>
        <v>DD#VM</v>
      </c>
      <c r="N60" t="str">
        <f>VLOOKUP($D60,DSR!$B$7:$HS$1000,11,FALSE)</f>
        <v>DI</v>
      </c>
      <c r="O60" s="247" t="str">
        <f>VLOOKUP($D60,DSR!$B$7:$HS$1000,28,FALSE)</f>
        <v>nd</v>
      </c>
      <c r="P60" t="str">
        <f>VLOOKUP($D60,DSR!$B$7:$HS$1000,30,FALSE)</f>
        <v>nd</v>
      </c>
    </row>
    <row r="61" spans="1:16">
      <c r="A61" t="s">
        <v>47</v>
      </c>
      <c r="B61">
        <v>2016</v>
      </c>
      <c r="C61" t="s">
        <v>278</v>
      </c>
      <c r="D61" t="s">
        <v>671</v>
      </c>
      <c r="E61" t="str">
        <f>VLOOKUP($D61,DSR!$B$7:$HS$1000,2,FALSE)</f>
        <v>Naknada plaće za vrijeme profesionalne rehabilitacije invalida rada</v>
      </c>
      <c r="F61" t="str">
        <f>VLOOKUP($D61,DSR!$B$7:$HS$1000,3,FALSE)</f>
        <v>Invalid rada koji je stekao pravo na profesionalnu rehabilitaciju</v>
      </c>
      <c r="G61" t="str">
        <f>VLOOKUP($D61,DSR!$B$7:$HS$1000,4,FALSE)</f>
        <v>DSR_005: §51-52</v>
      </c>
      <c r="H61" t="str">
        <f>VLOOKUP($D61,DSR!$B$7:$HS$1000,5,FALSE)</f>
        <v>MRMS</v>
      </c>
      <c r="I61" t="str">
        <f>VLOOKUP($D61,DSR!$B$7:$HS$1000,6,FALSE)</f>
        <v>HZMO</v>
      </c>
      <c r="J61" t="str">
        <f>VLOOKUP($D61,DSR!$B$7:$HS$1000,7,FALSE)</f>
        <v>NN</v>
      </c>
      <c r="K61" t="str">
        <f>VLOOKUP($D61,DSR!$B$7:$HS$1000,8,FALSE)</f>
        <v>OS</v>
      </c>
      <c r="L61" t="str">
        <f>VLOOKUP($D61,DSR!$B$7:$HS$1000,9,FALSE)</f>
        <v>ne</v>
      </c>
      <c r="M61" t="str">
        <f>VLOOKUP($D61,DSR!$B$7:$HS$1000,10,FALSE)</f>
        <v>DD#VM</v>
      </c>
      <c r="N61" t="str">
        <f>VLOOKUP($D61,DSR!$B$7:$HS$1000,11,FALSE)</f>
        <v>DI</v>
      </c>
      <c r="O61" s="247" t="str">
        <f>VLOOKUP($D61,DSR!$B$7:$HS$1000,32,FALSE)</f>
        <v>nd</v>
      </c>
      <c r="P61" t="str">
        <f>VLOOKUP($D61,DSR!$B$7:$HS$1000,34,FALSE)</f>
        <v>nd</v>
      </c>
    </row>
    <row r="62" spans="1:16">
      <c r="A62" t="s">
        <v>47</v>
      </c>
      <c r="B62">
        <v>2011</v>
      </c>
      <c r="C62" t="s">
        <v>278</v>
      </c>
      <c r="D62" t="s">
        <v>675</v>
      </c>
      <c r="E62" t="str">
        <f>VLOOKUP($D62,DSR!$B$7:$HS$1000,2,FALSE)</f>
        <v>Posebni doplatak za profesionalnu rehabilitaciju HRVI-a</v>
      </c>
      <c r="F62" t="str">
        <f>VLOOKUP($D62,DSR!$B$7:$HS$1000,3,FALSE)</f>
        <v>HRVI koji je stekao pravo na profesionalnu rehabilitaciju</v>
      </c>
      <c r="G62" t="str">
        <f>VLOOKUP($D62,DSR!$B$7:$HS$1000,4,FALSE)</f>
        <v>DSR_013: §84</v>
      </c>
      <c r="H62" t="str">
        <f>VLOOKUP($D62,DSR!$B$7:$HS$1000,5,FALSE)</f>
        <v>MBRAN</v>
      </c>
      <c r="I62" t="str">
        <f>VLOOKUP($D62,DSR!$B$7:$HS$1000,6,FALSE)</f>
        <v>MBRAN</v>
      </c>
      <c r="J62" t="str">
        <f>VLOOKUP($D62,DSR!$B$7:$HS$1000,7,FALSE)</f>
        <v>NN</v>
      </c>
      <c r="K62" t="str">
        <f>VLOOKUP($D62,DSR!$B$7:$HS$1000,8,FALSE)</f>
        <v>OS</v>
      </c>
      <c r="L62" t="str">
        <f>VLOOKUP($D62,DSR!$B$7:$HS$1000,9,FALSE)</f>
        <v>ne</v>
      </c>
      <c r="M62" t="str">
        <f>VLOOKUP($D62,DSR!$B$7:$HS$1000,10,FALSE)</f>
        <v>PO</v>
      </c>
      <c r="N62" t="str">
        <f>VLOOKUP($D62,DSR!$B$7:$HS$1000,11,FALSE)</f>
        <v>DI</v>
      </c>
      <c r="O62">
        <f>VLOOKUP($D62,DSR!$B$7:$HS$1000,12,FALSE)</f>
        <v>859</v>
      </c>
      <c r="P62">
        <f>VLOOKUP($D62,DSR!$B$7:$HS$1000,14,FALSE)</f>
        <v>1397107.12</v>
      </c>
    </row>
    <row r="63" spans="1:16">
      <c r="A63" t="s">
        <v>47</v>
      </c>
      <c r="B63">
        <v>2012</v>
      </c>
      <c r="C63" t="s">
        <v>278</v>
      </c>
      <c r="D63" t="s">
        <v>675</v>
      </c>
      <c r="E63" t="str">
        <f>VLOOKUP($D63,DSR!$B$7:$HS$1000,2,FALSE)</f>
        <v>Posebni doplatak za profesionalnu rehabilitaciju HRVI-a</v>
      </c>
      <c r="F63" t="str">
        <f>VLOOKUP($D63,DSR!$B$7:$HS$1000,3,FALSE)</f>
        <v>HRVI koji je stekao pravo na profesionalnu rehabilitaciju</v>
      </c>
      <c r="G63" t="str">
        <f>VLOOKUP($D63,DSR!$B$7:$HS$1000,4,FALSE)</f>
        <v>DSR_013: §84</v>
      </c>
      <c r="H63" t="str">
        <f>VLOOKUP($D63,DSR!$B$7:$HS$1000,5,FALSE)</f>
        <v>MBRAN</v>
      </c>
      <c r="I63" t="str">
        <f>VLOOKUP($D63,DSR!$B$7:$HS$1000,6,FALSE)</f>
        <v>MBRAN</v>
      </c>
      <c r="J63" t="str">
        <f>VLOOKUP($D63,DSR!$B$7:$HS$1000,7,FALSE)</f>
        <v>NN</v>
      </c>
      <c r="K63" t="str">
        <f>VLOOKUP($D63,DSR!$B$7:$HS$1000,8,FALSE)</f>
        <v>OS</v>
      </c>
      <c r="L63" t="str">
        <f>VLOOKUP($D63,DSR!$B$7:$HS$1000,9,FALSE)</f>
        <v>ne</v>
      </c>
      <c r="M63" t="str">
        <f>VLOOKUP($D63,DSR!$B$7:$HS$1000,10,FALSE)</f>
        <v>PO</v>
      </c>
      <c r="N63" t="str">
        <f>VLOOKUP($D63,DSR!$B$7:$HS$1000,11,FALSE)</f>
        <v>DI</v>
      </c>
      <c r="O63" s="247">
        <f>VLOOKUP($D63,DSR!$B$7:$HS$1000,16,FALSE)</f>
        <v>588</v>
      </c>
      <c r="P63">
        <f>VLOOKUP($D63,DSR!$B$7:$HS$1000,18,FALSE)</f>
        <v>780804.9</v>
      </c>
    </row>
    <row r="64" spans="1:16">
      <c r="A64" t="s">
        <v>47</v>
      </c>
      <c r="B64">
        <v>2013</v>
      </c>
      <c r="C64" t="s">
        <v>278</v>
      </c>
      <c r="D64" t="s">
        <v>675</v>
      </c>
      <c r="E64" t="str">
        <f>VLOOKUP($D64,DSR!$B$7:$HS$1000,2,FALSE)</f>
        <v>Posebni doplatak za profesionalnu rehabilitaciju HRVI-a</v>
      </c>
      <c r="F64" t="str">
        <f>VLOOKUP($D64,DSR!$B$7:$HS$1000,3,FALSE)</f>
        <v>HRVI koji je stekao pravo na profesionalnu rehabilitaciju</v>
      </c>
      <c r="G64" t="str">
        <f>VLOOKUP($D64,DSR!$B$7:$HS$1000,4,FALSE)</f>
        <v>DSR_013: §84</v>
      </c>
      <c r="H64" t="str">
        <f>VLOOKUP($D64,DSR!$B$7:$HS$1000,5,FALSE)</f>
        <v>MBRAN</v>
      </c>
      <c r="I64" t="str">
        <f>VLOOKUP($D64,DSR!$B$7:$HS$1000,6,FALSE)</f>
        <v>MBRAN</v>
      </c>
      <c r="J64" t="str">
        <f>VLOOKUP($D64,DSR!$B$7:$HS$1000,7,FALSE)</f>
        <v>NN</v>
      </c>
      <c r="K64" t="str">
        <f>VLOOKUP($D64,DSR!$B$7:$HS$1000,8,FALSE)</f>
        <v>OS</v>
      </c>
      <c r="L64" t="str">
        <f>VLOOKUP($D64,DSR!$B$7:$HS$1000,9,FALSE)</f>
        <v>ne</v>
      </c>
      <c r="M64" t="str">
        <f>VLOOKUP($D64,DSR!$B$7:$HS$1000,10,FALSE)</f>
        <v>PO</v>
      </c>
      <c r="N64" t="str">
        <f>VLOOKUP($D64,DSR!$B$7:$HS$1000,11,FALSE)</f>
        <v>DI</v>
      </c>
      <c r="O64" s="247">
        <f>VLOOKUP($D64,DSR!$B$7:$HS$1000,20,FALSE)</f>
        <v>622</v>
      </c>
      <c r="P64">
        <f>VLOOKUP($D64,DSR!$B$7:$HS$1000,22,FALSE)</f>
        <v>829751.48</v>
      </c>
    </row>
    <row r="65" spans="1:16">
      <c r="A65" t="s">
        <v>47</v>
      </c>
      <c r="B65">
        <v>2014</v>
      </c>
      <c r="C65" t="s">
        <v>278</v>
      </c>
      <c r="D65" t="s">
        <v>675</v>
      </c>
      <c r="E65" t="str">
        <f>VLOOKUP($D65,DSR!$B$7:$HS$1000,2,FALSE)</f>
        <v>Posebni doplatak za profesionalnu rehabilitaciju HRVI-a</v>
      </c>
      <c r="F65" t="str">
        <f>VLOOKUP($D65,DSR!$B$7:$HS$1000,3,FALSE)</f>
        <v>HRVI koji je stekao pravo na profesionalnu rehabilitaciju</v>
      </c>
      <c r="G65" t="str">
        <f>VLOOKUP($D65,DSR!$B$7:$HS$1000,4,FALSE)</f>
        <v>DSR_013: §84</v>
      </c>
      <c r="H65" t="str">
        <f>VLOOKUP($D65,DSR!$B$7:$HS$1000,5,FALSE)</f>
        <v>MBRAN</v>
      </c>
      <c r="I65" t="str">
        <f>VLOOKUP($D65,DSR!$B$7:$HS$1000,6,FALSE)</f>
        <v>MBRAN</v>
      </c>
      <c r="J65" t="str">
        <f>VLOOKUP($D65,DSR!$B$7:$HS$1000,7,FALSE)</f>
        <v>NN</v>
      </c>
      <c r="K65" t="str">
        <f>VLOOKUP($D65,DSR!$B$7:$HS$1000,8,FALSE)</f>
        <v>OS</v>
      </c>
      <c r="L65" t="str">
        <f>VLOOKUP($D65,DSR!$B$7:$HS$1000,9,FALSE)</f>
        <v>ne</v>
      </c>
      <c r="M65" t="str">
        <f>VLOOKUP($D65,DSR!$B$7:$HS$1000,10,FALSE)</f>
        <v>PO</v>
      </c>
      <c r="N65" t="str">
        <f>VLOOKUP($D65,DSR!$B$7:$HS$1000,11,FALSE)</f>
        <v>DI</v>
      </c>
      <c r="O65" s="247">
        <f>VLOOKUP($D65,DSR!$B$7:$HS$1000,24,FALSE)</f>
        <v>627</v>
      </c>
      <c r="P65" t="str">
        <f>VLOOKUP($D65,DSR!$B$7:$HS$1000,26,FALSE)</f>
        <v>nd</v>
      </c>
    </row>
    <row r="66" spans="1:16">
      <c r="A66" t="s">
        <v>47</v>
      </c>
      <c r="B66">
        <v>2015</v>
      </c>
      <c r="C66" t="s">
        <v>278</v>
      </c>
      <c r="D66" t="s">
        <v>675</v>
      </c>
      <c r="E66" t="str">
        <f>VLOOKUP($D66,DSR!$B$7:$HS$1000,2,FALSE)</f>
        <v>Posebni doplatak za profesionalnu rehabilitaciju HRVI-a</v>
      </c>
      <c r="F66" t="str">
        <f>VLOOKUP($D66,DSR!$B$7:$HS$1000,3,FALSE)</f>
        <v>HRVI koji je stekao pravo na profesionalnu rehabilitaciju</v>
      </c>
      <c r="G66" t="str">
        <f>VLOOKUP($D66,DSR!$B$7:$HS$1000,4,FALSE)</f>
        <v>DSR_013: §84</v>
      </c>
      <c r="H66" t="str">
        <f>VLOOKUP($D66,DSR!$B$7:$HS$1000,5,FALSE)</f>
        <v>MBRAN</v>
      </c>
      <c r="I66" t="str">
        <f>VLOOKUP($D66,DSR!$B$7:$HS$1000,6,FALSE)</f>
        <v>MBRAN</v>
      </c>
      <c r="J66" t="str">
        <f>VLOOKUP($D66,DSR!$B$7:$HS$1000,7,FALSE)</f>
        <v>NN</v>
      </c>
      <c r="K66" t="str">
        <f>VLOOKUP($D66,DSR!$B$7:$HS$1000,8,FALSE)</f>
        <v>OS</v>
      </c>
      <c r="L66" t="str">
        <f>VLOOKUP($D66,DSR!$B$7:$HS$1000,9,FALSE)</f>
        <v>ne</v>
      </c>
      <c r="M66" t="str">
        <f>VLOOKUP($D66,DSR!$B$7:$HS$1000,10,FALSE)</f>
        <v>PO</v>
      </c>
      <c r="N66" t="str">
        <f>VLOOKUP($D66,DSR!$B$7:$HS$1000,11,FALSE)</f>
        <v>DI</v>
      </c>
      <c r="O66" s="247">
        <f>VLOOKUP($D66,DSR!$B$7:$HS$1000,28,FALSE)</f>
        <v>491</v>
      </c>
      <c r="P66" t="str">
        <f>VLOOKUP($D66,DSR!$B$7:$HS$1000,30,FALSE)</f>
        <v>nd</v>
      </c>
    </row>
    <row r="67" spans="1:16">
      <c r="A67" t="s">
        <v>47</v>
      </c>
      <c r="B67">
        <v>2016</v>
      </c>
      <c r="C67" t="s">
        <v>278</v>
      </c>
      <c r="D67" t="s">
        <v>675</v>
      </c>
      <c r="E67" t="str">
        <f>VLOOKUP($D67,DSR!$B$7:$HS$1000,2,FALSE)</f>
        <v>Posebni doplatak za profesionalnu rehabilitaciju HRVI-a</v>
      </c>
      <c r="F67" t="str">
        <f>VLOOKUP($D67,DSR!$B$7:$HS$1000,3,FALSE)</f>
        <v>HRVI koji je stekao pravo na profesionalnu rehabilitaciju</v>
      </c>
      <c r="G67" t="str">
        <f>VLOOKUP($D67,DSR!$B$7:$HS$1000,4,FALSE)</f>
        <v>DSR_013: §84</v>
      </c>
      <c r="H67" t="str">
        <f>VLOOKUP($D67,DSR!$B$7:$HS$1000,5,FALSE)</f>
        <v>MBRAN</v>
      </c>
      <c r="I67" t="str">
        <f>VLOOKUP($D67,DSR!$B$7:$HS$1000,6,FALSE)</f>
        <v>MBRAN</v>
      </c>
      <c r="J67" t="str">
        <f>VLOOKUP($D67,DSR!$B$7:$HS$1000,7,FALSE)</f>
        <v>NN</v>
      </c>
      <c r="K67" t="str">
        <f>VLOOKUP($D67,DSR!$B$7:$HS$1000,8,FALSE)</f>
        <v>OS</v>
      </c>
      <c r="L67" t="str">
        <f>VLOOKUP($D67,DSR!$B$7:$HS$1000,9,FALSE)</f>
        <v>ne</v>
      </c>
      <c r="M67" t="str">
        <f>VLOOKUP($D67,DSR!$B$7:$HS$1000,10,FALSE)</f>
        <v>PO</v>
      </c>
      <c r="N67" t="str">
        <f>VLOOKUP($D67,DSR!$B$7:$HS$1000,11,FALSE)</f>
        <v>DI</v>
      </c>
      <c r="O67" s="247" t="str">
        <f>VLOOKUP($D67,DSR!$B$7:$HS$1000,32,FALSE)</f>
        <v>nd</v>
      </c>
      <c r="P67" t="str">
        <f>VLOOKUP($D67,DSR!$B$7:$HS$1000,34,FALSE)</f>
        <v>nd</v>
      </c>
    </row>
    <row r="68" spans="1:16">
      <c r="A68" t="s">
        <v>47</v>
      </c>
      <c r="B68">
        <v>2011</v>
      </c>
      <c r="C68" t="s">
        <v>278</v>
      </c>
      <c r="D68" t="s">
        <v>687</v>
      </c>
      <c r="E68" t="str">
        <f>VLOOKUP($D68,DSR!$B$7:$HS$1000,2,FALSE)</f>
        <v>Osobna invalidnina - opća</v>
      </c>
      <c r="F68" t="str">
        <f>VLOOKUP($D68,DSR!$B$7:$HS$1000,3,FALSE)</f>
        <v>Osoba s teškim invaliditetom ili drugim teškim trajnim promjenama u zdravstvenom stanju</v>
      </c>
      <c r="G68" t="str">
        <f>VLOOKUP($D68,DSR!$B$7:$HS$1000,4,FALSE)</f>
        <v>DSR_017d: §54-56</v>
      </c>
      <c r="H68" t="str">
        <f>VLOOKUP($D68,DSR!$B$7:$HS$1000,5,FALSE)</f>
        <v>MDOMSP</v>
      </c>
      <c r="I68" t="str">
        <f>VLOOKUP($D68,DSR!$B$7:$HS$1000,6,FALSE)</f>
        <v>MDOMSP</v>
      </c>
      <c r="J68" t="str">
        <f>VLOOKUP($D68,DSR!$B$7:$HS$1000,7,FALSE)</f>
        <v>NN</v>
      </c>
      <c r="K68" t="str">
        <f>VLOOKUP($D68,DSR!$B$7:$HS$1000,8,FALSE)</f>
        <v>KS</v>
      </c>
      <c r="L68" t="str">
        <f>VLOOKUP($D68,DSR!$B$7:$HS$1000,9,FALSE)</f>
        <v>D+I</v>
      </c>
      <c r="M68" t="str">
        <f>VLOOKUP($D68,DSR!$B$7:$HS$1000,10,FALSE)</f>
        <v>S2</v>
      </c>
      <c r="N68" t="str">
        <f>VLOOKUP($D68,DSR!$B$7:$HS$1000,11,FALSE)</f>
        <v>DI</v>
      </c>
      <c r="O68">
        <f>VLOOKUP($D68,DSR!$B$7:$HS$1000,12,FALSE)</f>
        <v>19027</v>
      </c>
      <c r="P68">
        <f>VLOOKUP($D68,DSR!$B$7:$HS$1000,14,FALSE)</f>
        <v>273771806</v>
      </c>
    </row>
    <row r="69" spans="1:16">
      <c r="A69" t="s">
        <v>47</v>
      </c>
      <c r="B69">
        <v>2012</v>
      </c>
      <c r="C69" t="s">
        <v>278</v>
      </c>
      <c r="D69" t="s">
        <v>687</v>
      </c>
      <c r="E69" t="str">
        <f>VLOOKUP($D69,DSR!$B$7:$HS$1000,2,FALSE)</f>
        <v>Osobna invalidnina - opća</v>
      </c>
      <c r="F69" t="str">
        <f>VLOOKUP($D69,DSR!$B$7:$HS$1000,3,FALSE)</f>
        <v>Osoba s teškim invaliditetom ili drugim teškim trajnim promjenama u zdravstvenom stanju</v>
      </c>
      <c r="G69" t="str">
        <f>VLOOKUP($D69,DSR!$B$7:$HS$1000,4,FALSE)</f>
        <v>DSR_017d: §54-56</v>
      </c>
      <c r="H69" t="str">
        <f>VLOOKUP($D69,DSR!$B$7:$HS$1000,5,FALSE)</f>
        <v>MDOMSP</v>
      </c>
      <c r="I69" t="str">
        <f>VLOOKUP($D69,DSR!$B$7:$HS$1000,6,FALSE)</f>
        <v>MDOMSP</v>
      </c>
      <c r="J69" t="str">
        <f>VLOOKUP($D69,DSR!$B$7:$HS$1000,7,FALSE)</f>
        <v>NN</v>
      </c>
      <c r="K69" t="str">
        <f>VLOOKUP($D69,DSR!$B$7:$HS$1000,8,FALSE)</f>
        <v>KS</v>
      </c>
      <c r="L69" t="str">
        <f>VLOOKUP($D69,DSR!$B$7:$HS$1000,9,FALSE)</f>
        <v>D+I</v>
      </c>
      <c r="M69" t="str">
        <f>VLOOKUP($D69,DSR!$B$7:$HS$1000,10,FALSE)</f>
        <v>S2</v>
      </c>
      <c r="N69" t="str">
        <f>VLOOKUP($D69,DSR!$B$7:$HS$1000,11,FALSE)</f>
        <v>DI</v>
      </c>
      <c r="O69" s="247">
        <f>VLOOKUP($D69,DSR!$B$7:$HS$1000,16,FALSE)</f>
        <v>21059</v>
      </c>
      <c r="P69">
        <f>VLOOKUP($D69,DSR!$B$7:$HS$1000,18,FALSE)</f>
        <v>305931250</v>
      </c>
    </row>
    <row r="70" spans="1:16">
      <c r="A70" t="s">
        <v>47</v>
      </c>
      <c r="B70">
        <v>2013</v>
      </c>
      <c r="C70" t="s">
        <v>278</v>
      </c>
      <c r="D70" t="s">
        <v>687</v>
      </c>
      <c r="E70" t="str">
        <f>VLOOKUP($D70,DSR!$B$7:$HS$1000,2,FALSE)</f>
        <v>Osobna invalidnina - opća</v>
      </c>
      <c r="F70" t="str">
        <f>VLOOKUP($D70,DSR!$B$7:$HS$1000,3,FALSE)</f>
        <v>Osoba s teškim invaliditetom ili drugim teškim trajnim promjenama u zdravstvenom stanju</v>
      </c>
      <c r="G70" t="str">
        <f>VLOOKUP($D70,DSR!$B$7:$HS$1000,4,FALSE)</f>
        <v>DSR_017d: §54-56</v>
      </c>
      <c r="H70" t="str">
        <f>VLOOKUP($D70,DSR!$B$7:$HS$1000,5,FALSE)</f>
        <v>MDOMSP</v>
      </c>
      <c r="I70" t="str">
        <f>VLOOKUP($D70,DSR!$B$7:$HS$1000,6,FALSE)</f>
        <v>MDOMSP</v>
      </c>
      <c r="J70" t="str">
        <f>VLOOKUP($D70,DSR!$B$7:$HS$1000,7,FALSE)</f>
        <v>NN</v>
      </c>
      <c r="K70" t="str">
        <f>VLOOKUP($D70,DSR!$B$7:$HS$1000,8,FALSE)</f>
        <v>KS</v>
      </c>
      <c r="L70" t="str">
        <f>VLOOKUP($D70,DSR!$B$7:$HS$1000,9,FALSE)</f>
        <v>D+I</v>
      </c>
      <c r="M70" t="str">
        <f>VLOOKUP($D70,DSR!$B$7:$HS$1000,10,FALSE)</f>
        <v>S2</v>
      </c>
      <c r="N70" t="str">
        <f>VLOOKUP($D70,DSR!$B$7:$HS$1000,11,FALSE)</f>
        <v>DI</v>
      </c>
      <c r="O70" s="247">
        <f>VLOOKUP($D70,DSR!$B$7:$HS$1000,20,FALSE)</f>
        <v>22362</v>
      </c>
      <c r="P70">
        <f>VLOOKUP($D70,DSR!$B$7:$HS$1000,22,FALSE)</f>
        <v>332789873.36000001</v>
      </c>
    </row>
    <row r="71" spans="1:16">
      <c r="A71" t="s">
        <v>47</v>
      </c>
      <c r="B71">
        <v>2014</v>
      </c>
      <c r="C71" t="s">
        <v>278</v>
      </c>
      <c r="D71" t="s">
        <v>687</v>
      </c>
      <c r="E71" t="str">
        <f>VLOOKUP($D71,DSR!$B$7:$HS$1000,2,FALSE)</f>
        <v>Osobna invalidnina - opća</v>
      </c>
      <c r="F71" t="str">
        <f>VLOOKUP($D71,DSR!$B$7:$HS$1000,3,FALSE)</f>
        <v>Osoba s teškim invaliditetom ili drugim teškim trajnim promjenama u zdravstvenom stanju</v>
      </c>
      <c r="G71" t="str">
        <f>VLOOKUP($D71,DSR!$B$7:$HS$1000,4,FALSE)</f>
        <v>DSR_017d: §54-56</v>
      </c>
      <c r="H71" t="str">
        <f>VLOOKUP($D71,DSR!$B$7:$HS$1000,5,FALSE)</f>
        <v>MDOMSP</v>
      </c>
      <c r="I71" t="str">
        <f>VLOOKUP($D71,DSR!$B$7:$HS$1000,6,FALSE)</f>
        <v>MDOMSP</v>
      </c>
      <c r="J71" t="str">
        <f>VLOOKUP($D71,DSR!$B$7:$HS$1000,7,FALSE)</f>
        <v>NN</v>
      </c>
      <c r="K71" t="str">
        <f>VLOOKUP($D71,DSR!$B$7:$HS$1000,8,FALSE)</f>
        <v>KS</v>
      </c>
      <c r="L71" t="str">
        <f>VLOOKUP($D71,DSR!$B$7:$HS$1000,9,FALSE)</f>
        <v>D+I</v>
      </c>
      <c r="M71" t="str">
        <f>VLOOKUP($D71,DSR!$B$7:$HS$1000,10,FALSE)</f>
        <v>S2</v>
      </c>
      <c r="N71" t="str">
        <f>VLOOKUP($D71,DSR!$B$7:$HS$1000,11,FALSE)</f>
        <v>DI</v>
      </c>
      <c r="O71" s="247">
        <f>VLOOKUP($D71,DSR!$B$7:$HS$1000,24,FALSE)</f>
        <v>23740</v>
      </c>
      <c r="P71">
        <f>VLOOKUP($D71,DSR!$B$7:$HS$1000,26,FALSE)</f>
        <v>354758325.92000002</v>
      </c>
    </row>
    <row r="72" spans="1:16">
      <c r="A72" t="s">
        <v>47</v>
      </c>
      <c r="B72">
        <v>2015</v>
      </c>
      <c r="C72" t="s">
        <v>278</v>
      </c>
      <c r="D72" t="s">
        <v>687</v>
      </c>
      <c r="E72" t="str">
        <f>VLOOKUP($D72,DSR!$B$7:$HS$1000,2,FALSE)</f>
        <v>Osobna invalidnina - opća</v>
      </c>
      <c r="F72" t="str">
        <f>VLOOKUP($D72,DSR!$B$7:$HS$1000,3,FALSE)</f>
        <v>Osoba s teškim invaliditetom ili drugim teškim trajnim promjenama u zdravstvenom stanju</v>
      </c>
      <c r="G72" t="str">
        <f>VLOOKUP($D72,DSR!$B$7:$HS$1000,4,FALSE)</f>
        <v>DSR_017d: §54-56</v>
      </c>
      <c r="H72" t="str">
        <f>VLOOKUP($D72,DSR!$B$7:$HS$1000,5,FALSE)</f>
        <v>MDOMSP</v>
      </c>
      <c r="I72" t="str">
        <f>VLOOKUP($D72,DSR!$B$7:$HS$1000,6,FALSE)</f>
        <v>MDOMSP</v>
      </c>
      <c r="J72" t="str">
        <f>VLOOKUP($D72,DSR!$B$7:$HS$1000,7,FALSE)</f>
        <v>NN</v>
      </c>
      <c r="K72" t="str">
        <f>VLOOKUP($D72,DSR!$B$7:$HS$1000,8,FALSE)</f>
        <v>KS</v>
      </c>
      <c r="L72" t="str">
        <f>VLOOKUP($D72,DSR!$B$7:$HS$1000,9,FALSE)</f>
        <v>D+I</v>
      </c>
      <c r="M72" t="str">
        <f>VLOOKUP($D72,DSR!$B$7:$HS$1000,10,FALSE)</f>
        <v>S2</v>
      </c>
      <c r="N72" t="str">
        <f>VLOOKUP($D72,DSR!$B$7:$HS$1000,11,FALSE)</f>
        <v>DI</v>
      </c>
      <c r="O72" s="247">
        <f>VLOOKUP($D72,DSR!$B$7:$HS$1000,28,FALSE)</f>
        <v>23963</v>
      </c>
      <c r="P72">
        <f>VLOOKUP($D72,DSR!$B$7:$HS$1000,30,FALSE)</f>
        <v>361671660</v>
      </c>
    </row>
    <row r="73" spans="1:16">
      <c r="A73" t="s">
        <v>47</v>
      </c>
      <c r="B73">
        <v>2016</v>
      </c>
      <c r="C73" t="s">
        <v>278</v>
      </c>
      <c r="D73" t="s">
        <v>687</v>
      </c>
      <c r="E73" t="str">
        <f>VLOOKUP($D73,DSR!$B$7:$HS$1000,2,FALSE)</f>
        <v>Osobna invalidnina - opća</v>
      </c>
      <c r="F73" t="str">
        <f>VLOOKUP($D73,DSR!$B$7:$HS$1000,3,FALSE)</f>
        <v>Osoba s teškim invaliditetom ili drugim teškim trajnim promjenama u zdravstvenom stanju</v>
      </c>
      <c r="G73" t="str">
        <f>VLOOKUP($D73,DSR!$B$7:$HS$1000,4,FALSE)</f>
        <v>DSR_017d: §54-56</v>
      </c>
      <c r="H73" t="str">
        <f>VLOOKUP($D73,DSR!$B$7:$HS$1000,5,FALSE)</f>
        <v>MDOMSP</v>
      </c>
      <c r="I73" t="str">
        <f>VLOOKUP($D73,DSR!$B$7:$HS$1000,6,FALSE)</f>
        <v>MDOMSP</v>
      </c>
      <c r="J73" t="str">
        <f>VLOOKUP($D73,DSR!$B$7:$HS$1000,7,FALSE)</f>
        <v>NN</v>
      </c>
      <c r="K73" t="str">
        <f>VLOOKUP($D73,DSR!$B$7:$HS$1000,8,FALSE)</f>
        <v>KS</v>
      </c>
      <c r="L73" t="str">
        <f>VLOOKUP($D73,DSR!$B$7:$HS$1000,9,FALSE)</f>
        <v>D+I</v>
      </c>
      <c r="M73" t="str">
        <f>VLOOKUP($D73,DSR!$B$7:$HS$1000,10,FALSE)</f>
        <v>S2</v>
      </c>
      <c r="N73" t="str">
        <f>VLOOKUP($D73,DSR!$B$7:$HS$1000,11,FALSE)</f>
        <v>DI</v>
      </c>
      <c r="O73" s="247" t="str">
        <f>VLOOKUP($D73,DSR!$B$7:$HS$1000,32,FALSE)</f>
        <v>nd</v>
      </c>
      <c r="P73" t="str">
        <f>VLOOKUP($D73,DSR!$B$7:$HS$1000,34,FALSE)</f>
        <v>nd</v>
      </c>
    </row>
    <row r="74" spans="1:16">
      <c r="A74" t="s">
        <v>47</v>
      </c>
      <c r="B74">
        <v>2011</v>
      </c>
      <c r="C74" t="s">
        <v>278</v>
      </c>
      <c r="D74" t="s">
        <v>700</v>
      </c>
      <c r="E74" t="str">
        <f>VLOOKUP($D74,DSR!$B$7:$HS$1000,2,FALSE)</f>
        <v>Osobna invalidnina za HRVI-a</v>
      </c>
      <c r="F74" t="str">
        <f>VLOOKUP($D74,DSR!$B$7:$HS$1000,3,FALSE)</f>
        <v>HRVI na osnovi oštećenja organizma</v>
      </c>
      <c r="G74" t="str">
        <f>VLOOKUP($D74,DSR!$B$7:$HS$1000,4,FALSE)</f>
        <v>DSR_013: §66</v>
      </c>
      <c r="H74" t="str">
        <f>VLOOKUP($D74,DSR!$B$7:$HS$1000,5,FALSE)</f>
        <v>MBRAN</v>
      </c>
      <c r="I74" t="str">
        <f>VLOOKUP($D74,DSR!$B$7:$HS$1000,6,FALSE)</f>
        <v>MBRAN</v>
      </c>
      <c r="J74" t="str">
        <f>VLOOKUP($D74,DSR!$B$7:$HS$1000,7,FALSE)</f>
        <v>NN</v>
      </c>
      <c r="K74" t="str">
        <f>VLOOKUP($D74,DSR!$B$7:$HS$1000,8,FALSE)</f>
        <v>KS</v>
      </c>
      <c r="L74" t="str">
        <f>VLOOKUP($D74,DSR!$B$7:$HS$1000,9,FALSE)</f>
        <v>ne</v>
      </c>
      <c r="M74" t="str">
        <f>VLOOKUP($D74,DSR!$B$7:$HS$1000,10,FALSE)</f>
        <v>PO</v>
      </c>
      <c r="N74" t="str">
        <f>VLOOKUP($D74,DSR!$B$7:$HS$1000,11,FALSE)</f>
        <v>DI</v>
      </c>
      <c r="O74">
        <f>VLOOKUP($D74,DSR!$B$7:$HS$1000,12,FALSE)</f>
        <v>55161</v>
      </c>
      <c r="P74">
        <f>VLOOKUP($D74,DSR!$B$7:$HS$1000,14,FALSE)</f>
        <v>227462721</v>
      </c>
    </row>
    <row r="75" spans="1:16">
      <c r="A75" t="s">
        <v>47</v>
      </c>
      <c r="B75">
        <v>2012</v>
      </c>
      <c r="C75" t="s">
        <v>278</v>
      </c>
      <c r="D75" t="s">
        <v>700</v>
      </c>
      <c r="E75" t="str">
        <f>VLOOKUP($D75,DSR!$B$7:$HS$1000,2,FALSE)</f>
        <v>Osobna invalidnina za HRVI-a</v>
      </c>
      <c r="F75" t="str">
        <f>VLOOKUP($D75,DSR!$B$7:$HS$1000,3,FALSE)</f>
        <v>HRVI na osnovi oštećenja organizma</v>
      </c>
      <c r="G75" t="str">
        <f>VLOOKUP($D75,DSR!$B$7:$HS$1000,4,FALSE)</f>
        <v>DSR_013: §66</v>
      </c>
      <c r="H75" t="str">
        <f>VLOOKUP($D75,DSR!$B$7:$HS$1000,5,FALSE)</f>
        <v>MBRAN</v>
      </c>
      <c r="I75" t="str">
        <f>VLOOKUP($D75,DSR!$B$7:$HS$1000,6,FALSE)</f>
        <v>MBRAN</v>
      </c>
      <c r="J75" t="str">
        <f>VLOOKUP($D75,DSR!$B$7:$HS$1000,7,FALSE)</f>
        <v>NN</v>
      </c>
      <c r="K75" t="str">
        <f>VLOOKUP($D75,DSR!$B$7:$HS$1000,8,FALSE)</f>
        <v>KS</v>
      </c>
      <c r="L75" t="str">
        <f>VLOOKUP($D75,DSR!$B$7:$HS$1000,9,FALSE)</f>
        <v>ne</v>
      </c>
      <c r="M75" t="str">
        <f>VLOOKUP($D75,DSR!$B$7:$HS$1000,10,FALSE)</f>
        <v>PO</v>
      </c>
      <c r="N75" t="str">
        <f>VLOOKUP($D75,DSR!$B$7:$HS$1000,11,FALSE)</f>
        <v>DI</v>
      </c>
      <c r="O75" s="247">
        <f>VLOOKUP($D75,DSR!$B$7:$HS$1000,16,FALSE)</f>
        <v>56961</v>
      </c>
      <c r="P75">
        <f>VLOOKUP($D75,DSR!$B$7:$HS$1000,18,FALSE)</f>
        <v>219488164.93000001</v>
      </c>
    </row>
    <row r="76" spans="1:16">
      <c r="A76" t="s">
        <v>47</v>
      </c>
      <c r="B76">
        <v>2013</v>
      </c>
      <c r="C76" t="s">
        <v>278</v>
      </c>
      <c r="D76" t="s">
        <v>700</v>
      </c>
      <c r="E76" t="str">
        <f>VLOOKUP($D76,DSR!$B$7:$HS$1000,2,FALSE)</f>
        <v>Osobna invalidnina za HRVI-a</v>
      </c>
      <c r="F76" t="str">
        <f>VLOOKUP($D76,DSR!$B$7:$HS$1000,3,FALSE)</f>
        <v>HRVI na osnovi oštećenja organizma</v>
      </c>
      <c r="G76" t="str">
        <f>VLOOKUP($D76,DSR!$B$7:$HS$1000,4,FALSE)</f>
        <v>DSR_013: §66</v>
      </c>
      <c r="H76" t="str">
        <f>VLOOKUP($D76,DSR!$B$7:$HS$1000,5,FALSE)</f>
        <v>MBRAN</v>
      </c>
      <c r="I76" t="str">
        <f>VLOOKUP($D76,DSR!$B$7:$HS$1000,6,FALSE)</f>
        <v>MBRAN</v>
      </c>
      <c r="J76" t="str">
        <f>VLOOKUP($D76,DSR!$B$7:$HS$1000,7,FALSE)</f>
        <v>NN</v>
      </c>
      <c r="K76" t="str">
        <f>VLOOKUP($D76,DSR!$B$7:$HS$1000,8,FALSE)</f>
        <v>KS</v>
      </c>
      <c r="L76" t="str">
        <f>VLOOKUP($D76,DSR!$B$7:$HS$1000,9,FALSE)</f>
        <v>ne</v>
      </c>
      <c r="M76" t="str">
        <f>VLOOKUP($D76,DSR!$B$7:$HS$1000,10,FALSE)</f>
        <v>PO</v>
      </c>
      <c r="N76" t="str">
        <f>VLOOKUP($D76,DSR!$B$7:$HS$1000,11,FALSE)</f>
        <v>DI</v>
      </c>
      <c r="O76" s="247">
        <f>VLOOKUP($D76,DSR!$B$7:$HS$1000,20,FALSE)</f>
        <v>57238</v>
      </c>
      <c r="P76">
        <f>VLOOKUP($D76,DSR!$B$7:$HS$1000,22,FALSE)</f>
        <v>220069192.06999999</v>
      </c>
    </row>
    <row r="77" spans="1:16">
      <c r="A77" t="s">
        <v>47</v>
      </c>
      <c r="B77">
        <v>2014</v>
      </c>
      <c r="C77" t="s">
        <v>278</v>
      </c>
      <c r="D77" t="s">
        <v>700</v>
      </c>
      <c r="E77" t="str">
        <f>VLOOKUP($D77,DSR!$B$7:$HS$1000,2,FALSE)</f>
        <v>Osobna invalidnina za HRVI-a</v>
      </c>
      <c r="F77" t="str">
        <f>VLOOKUP($D77,DSR!$B$7:$HS$1000,3,FALSE)</f>
        <v>HRVI na osnovi oštećenja organizma</v>
      </c>
      <c r="G77" t="str">
        <f>VLOOKUP($D77,DSR!$B$7:$HS$1000,4,FALSE)</f>
        <v>DSR_013: §66</v>
      </c>
      <c r="H77" t="str">
        <f>VLOOKUP($D77,DSR!$B$7:$HS$1000,5,FALSE)</f>
        <v>MBRAN</v>
      </c>
      <c r="I77" t="str">
        <f>VLOOKUP($D77,DSR!$B$7:$HS$1000,6,FALSE)</f>
        <v>MBRAN</v>
      </c>
      <c r="J77" t="str">
        <f>VLOOKUP($D77,DSR!$B$7:$HS$1000,7,FALSE)</f>
        <v>NN</v>
      </c>
      <c r="K77" t="str">
        <f>VLOOKUP($D77,DSR!$B$7:$HS$1000,8,FALSE)</f>
        <v>KS</v>
      </c>
      <c r="L77" t="str">
        <f>VLOOKUP($D77,DSR!$B$7:$HS$1000,9,FALSE)</f>
        <v>ne</v>
      </c>
      <c r="M77" t="str">
        <f>VLOOKUP($D77,DSR!$B$7:$HS$1000,10,FALSE)</f>
        <v>PO</v>
      </c>
      <c r="N77" t="str">
        <f>VLOOKUP($D77,DSR!$B$7:$HS$1000,11,FALSE)</f>
        <v>DI</v>
      </c>
      <c r="O77" s="247">
        <f>VLOOKUP($D77,DSR!$B$7:$HS$1000,24,FALSE)</f>
        <v>58736</v>
      </c>
      <c r="P77" t="str">
        <f>VLOOKUP($D77,DSR!$B$7:$HS$1000,26,FALSE)</f>
        <v>nd</v>
      </c>
    </row>
    <row r="78" spans="1:16">
      <c r="A78" t="s">
        <v>47</v>
      </c>
      <c r="B78">
        <v>2015</v>
      </c>
      <c r="C78" t="s">
        <v>278</v>
      </c>
      <c r="D78" t="s">
        <v>700</v>
      </c>
      <c r="E78" t="str">
        <f>VLOOKUP($D78,DSR!$B$7:$HS$1000,2,FALSE)</f>
        <v>Osobna invalidnina za HRVI-a</v>
      </c>
      <c r="F78" t="str">
        <f>VLOOKUP($D78,DSR!$B$7:$HS$1000,3,FALSE)</f>
        <v>HRVI na osnovi oštećenja organizma</v>
      </c>
      <c r="G78" t="str">
        <f>VLOOKUP($D78,DSR!$B$7:$HS$1000,4,FALSE)</f>
        <v>DSR_013: §66</v>
      </c>
      <c r="H78" t="str">
        <f>VLOOKUP($D78,DSR!$B$7:$HS$1000,5,FALSE)</f>
        <v>MBRAN</v>
      </c>
      <c r="I78" t="str">
        <f>VLOOKUP($D78,DSR!$B$7:$HS$1000,6,FALSE)</f>
        <v>MBRAN</v>
      </c>
      <c r="J78" t="str">
        <f>VLOOKUP($D78,DSR!$B$7:$HS$1000,7,FALSE)</f>
        <v>NN</v>
      </c>
      <c r="K78" t="str">
        <f>VLOOKUP($D78,DSR!$B$7:$HS$1000,8,FALSE)</f>
        <v>KS</v>
      </c>
      <c r="L78" t="str">
        <f>VLOOKUP($D78,DSR!$B$7:$HS$1000,9,FALSE)</f>
        <v>ne</v>
      </c>
      <c r="M78" t="str">
        <f>VLOOKUP($D78,DSR!$B$7:$HS$1000,10,FALSE)</f>
        <v>PO</v>
      </c>
      <c r="N78" t="str">
        <f>VLOOKUP($D78,DSR!$B$7:$HS$1000,11,FALSE)</f>
        <v>DI</v>
      </c>
      <c r="O78" s="247">
        <f>VLOOKUP($D78,DSR!$B$7:$HS$1000,28,FALSE)</f>
        <v>57859</v>
      </c>
      <c r="P78" t="str">
        <f>VLOOKUP($D78,DSR!$B$7:$HS$1000,30,FALSE)</f>
        <v>nd</v>
      </c>
    </row>
    <row r="79" spans="1:16">
      <c r="A79" t="s">
        <v>47</v>
      </c>
      <c r="B79">
        <v>2016</v>
      </c>
      <c r="C79" t="s">
        <v>278</v>
      </c>
      <c r="D79" t="s">
        <v>700</v>
      </c>
      <c r="E79" t="str">
        <f>VLOOKUP($D79,DSR!$B$7:$HS$1000,2,FALSE)</f>
        <v>Osobna invalidnina za HRVI-a</v>
      </c>
      <c r="F79" t="str">
        <f>VLOOKUP($D79,DSR!$B$7:$HS$1000,3,FALSE)</f>
        <v>HRVI na osnovi oštećenja organizma</v>
      </c>
      <c r="G79" t="str">
        <f>VLOOKUP($D79,DSR!$B$7:$HS$1000,4,FALSE)</f>
        <v>DSR_013: §66</v>
      </c>
      <c r="H79" t="str">
        <f>VLOOKUP($D79,DSR!$B$7:$HS$1000,5,FALSE)</f>
        <v>MBRAN</v>
      </c>
      <c r="I79" t="str">
        <f>VLOOKUP($D79,DSR!$B$7:$HS$1000,6,FALSE)</f>
        <v>MBRAN</v>
      </c>
      <c r="J79" t="str">
        <f>VLOOKUP($D79,DSR!$B$7:$HS$1000,7,FALSE)</f>
        <v>NN</v>
      </c>
      <c r="K79" t="str">
        <f>VLOOKUP($D79,DSR!$B$7:$HS$1000,8,FALSE)</f>
        <v>KS</v>
      </c>
      <c r="L79" t="str">
        <f>VLOOKUP($D79,DSR!$B$7:$HS$1000,9,FALSE)</f>
        <v>ne</v>
      </c>
      <c r="M79" t="str">
        <f>VLOOKUP($D79,DSR!$B$7:$HS$1000,10,FALSE)</f>
        <v>PO</v>
      </c>
      <c r="N79" t="str">
        <f>VLOOKUP($D79,DSR!$B$7:$HS$1000,11,FALSE)</f>
        <v>DI</v>
      </c>
      <c r="O79" s="247" t="str">
        <f>VLOOKUP($D79,DSR!$B$7:$HS$1000,32,FALSE)</f>
        <v>nd</v>
      </c>
      <c r="P79" t="str">
        <f>VLOOKUP($D79,DSR!$B$7:$HS$1000,34,FALSE)</f>
        <v>nd</v>
      </c>
    </row>
    <row r="80" spans="1:16">
      <c r="A80" t="s">
        <v>47</v>
      </c>
      <c r="B80">
        <v>2011</v>
      </c>
      <c r="C80" t="s">
        <v>278</v>
      </c>
      <c r="D80" t="s">
        <v>710</v>
      </c>
      <c r="E80" t="str">
        <f>VLOOKUP($D80,DSR!$B$7:$HS$1000,2,FALSE)</f>
        <v>Osobna invalidnina za MVI-a</v>
      </c>
      <c r="F80" t="str">
        <f>VLOOKUP($D80,DSR!$B$7:$HS$1000,3,FALSE)</f>
        <v>MVI, po osnovi oštećenja organizma</v>
      </c>
      <c r="G80" t="str">
        <f>VLOOKUP($D80,DSR!$B$7:$HS$1000,4,FALSE)</f>
        <v>DSR_020: §14, §16</v>
      </c>
      <c r="H80" t="str">
        <f>VLOOKUP($D80,DSR!$B$7:$HS$1000,5,FALSE)</f>
        <v>MBRAN</v>
      </c>
      <c r="I80" t="str">
        <f>VLOOKUP($D80,DSR!$B$7:$HS$1000,6,FALSE)</f>
        <v>MBRAN</v>
      </c>
      <c r="J80" t="str">
        <f>VLOOKUP($D80,DSR!$B$7:$HS$1000,7,FALSE)</f>
        <v>NN</v>
      </c>
      <c r="K80" t="str">
        <f>VLOOKUP($D80,DSR!$B$7:$HS$1000,8,FALSE)</f>
        <v>KS</v>
      </c>
      <c r="L80" t="str">
        <f>VLOOKUP($D80,DSR!$B$7:$HS$1000,9,FALSE)</f>
        <v>ne</v>
      </c>
      <c r="M80" t="str">
        <f>VLOOKUP($D80,DSR!$B$7:$HS$1000,10,FALSE)</f>
        <v>PO</v>
      </c>
      <c r="N80" t="str">
        <f>VLOOKUP($D80,DSR!$B$7:$HS$1000,11,FALSE)</f>
        <v>DI</v>
      </c>
      <c r="O80">
        <f>VLOOKUP($D80,DSR!$B$7:$HS$1000,12,FALSE)</f>
        <v>862</v>
      </c>
      <c r="P80">
        <f>VLOOKUP($D80,DSR!$B$7:$HS$1000,14,FALSE)</f>
        <v>3913913.69</v>
      </c>
    </row>
    <row r="81" spans="1:16">
      <c r="A81" t="s">
        <v>47</v>
      </c>
      <c r="B81">
        <v>2012</v>
      </c>
      <c r="C81" t="s">
        <v>278</v>
      </c>
      <c r="D81" t="s">
        <v>710</v>
      </c>
      <c r="E81" t="str">
        <f>VLOOKUP($D81,DSR!$B$7:$HS$1000,2,FALSE)</f>
        <v>Osobna invalidnina za MVI-a</v>
      </c>
      <c r="F81" t="str">
        <f>VLOOKUP($D81,DSR!$B$7:$HS$1000,3,FALSE)</f>
        <v>MVI, po osnovi oštećenja organizma</v>
      </c>
      <c r="G81" t="str">
        <f>VLOOKUP($D81,DSR!$B$7:$HS$1000,4,FALSE)</f>
        <v>DSR_020: §14, §16</v>
      </c>
      <c r="H81" t="str">
        <f>VLOOKUP($D81,DSR!$B$7:$HS$1000,5,FALSE)</f>
        <v>MBRAN</v>
      </c>
      <c r="I81" t="str">
        <f>VLOOKUP($D81,DSR!$B$7:$HS$1000,6,FALSE)</f>
        <v>MBRAN</v>
      </c>
      <c r="J81" t="str">
        <f>VLOOKUP($D81,DSR!$B$7:$HS$1000,7,FALSE)</f>
        <v>NN</v>
      </c>
      <c r="K81" t="str">
        <f>VLOOKUP($D81,DSR!$B$7:$HS$1000,8,FALSE)</f>
        <v>KS</v>
      </c>
      <c r="L81" t="str">
        <f>VLOOKUP($D81,DSR!$B$7:$HS$1000,9,FALSE)</f>
        <v>ne</v>
      </c>
      <c r="M81" t="str">
        <f>VLOOKUP($D81,DSR!$B$7:$HS$1000,10,FALSE)</f>
        <v>PO</v>
      </c>
      <c r="N81" t="str">
        <f>VLOOKUP($D81,DSR!$B$7:$HS$1000,11,FALSE)</f>
        <v>DI</v>
      </c>
      <c r="O81" s="247">
        <f>VLOOKUP($D81,DSR!$B$7:$HS$1000,16,FALSE)</f>
        <v>857</v>
      </c>
      <c r="P81">
        <f>VLOOKUP($D81,DSR!$B$7:$HS$1000,18,FALSE)</f>
        <v>3857406.76</v>
      </c>
    </row>
    <row r="82" spans="1:16">
      <c r="A82" t="s">
        <v>47</v>
      </c>
      <c r="B82">
        <v>2013</v>
      </c>
      <c r="C82" t="s">
        <v>278</v>
      </c>
      <c r="D82" t="s">
        <v>710</v>
      </c>
      <c r="E82" t="str">
        <f>VLOOKUP($D82,DSR!$B$7:$HS$1000,2,FALSE)</f>
        <v>Osobna invalidnina za MVI-a</v>
      </c>
      <c r="F82" t="str">
        <f>VLOOKUP($D82,DSR!$B$7:$HS$1000,3,FALSE)</f>
        <v>MVI, po osnovi oštećenja organizma</v>
      </c>
      <c r="G82" t="str">
        <f>VLOOKUP($D82,DSR!$B$7:$HS$1000,4,FALSE)</f>
        <v>DSR_020: §14, §16</v>
      </c>
      <c r="H82" t="str">
        <f>VLOOKUP($D82,DSR!$B$7:$HS$1000,5,FALSE)</f>
        <v>MBRAN</v>
      </c>
      <c r="I82" t="str">
        <f>VLOOKUP($D82,DSR!$B$7:$HS$1000,6,FALSE)</f>
        <v>MBRAN</v>
      </c>
      <c r="J82" t="str">
        <f>VLOOKUP($D82,DSR!$B$7:$HS$1000,7,FALSE)</f>
        <v>NN</v>
      </c>
      <c r="K82" t="str">
        <f>VLOOKUP($D82,DSR!$B$7:$HS$1000,8,FALSE)</f>
        <v>KS</v>
      </c>
      <c r="L82" t="str">
        <f>VLOOKUP($D82,DSR!$B$7:$HS$1000,9,FALSE)</f>
        <v>ne</v>
      </c>
      <c r="M82" t="str">
        <f>VLOOKUP($D82,DSR!$B$7:$HS$1000,10,FALSE)</f>
        <v>PO</v>
      </c>
      <c r="N82" t="str">
        <f>VLOOKUP($D82,DSR!$B$7:$HS$1000,11,FALSE)</f>
        <v>DI</v>
      </c>
      <c r="O82" s="247">
        <f>VLOOKUP($D82,DSR!$B$7:$HS$1000,20,FALSE)</f>
        <v>856</v>
      </c>
      <c r="P82">
        <f>VLOOKUP($D82,DSR!$B$7:$HS$1000,22,FALSE)</f>
        <v>3841032.6</v>
      </c>
    </row>
    <row r="83" spans="1:16">
      <c r="A83" t="s">
        <v>47</v>
      </c>
      <c r="B83">
        <v>2014</v>
      </c>
      <c r="C83" t="s">
        <v>278</v>
      </c>
      <c r="D83" t="s">
        <v>710</v>
      </c>
      <c r="E83" t="str">
        <f>VLOOKUP($D83,DSR!$B$7:$HS$1000,2,FALSE)</f>
        <v>Osobna invalidnina za MVI-a</v>
      </c>
      <c r="F83" t="str">
        <f>VLOOKUP($D83,DSR!$B$7:$HS$1000,3,FALSE)</f>
        <v>MVI, po osnovi oštećenja organizma</v>
      </c>
      <c r="G83" t="str">
        <f>VLOOKUP($D83,DSR!$B$7:$HS$1000,4,FALSE)</f>
        <v>DSR_020: §14, §16</v>
      </c>
      <c r="H83" t="str">
        <f>VLOOKUP($D83,DSR!$B$7:$HS$1000,5,FALSE)</f>
        <v>MBRAN</v>
      </c>
      <c r="I83" t="str">
        <f>VLOOKUP($D83,DSR!$B$7:$HS$1000,6,FALSE)</f>
        <v>MBRAN</v>
      </c>
      <c r="J83" t="str">
        <f>VLOOKUP($D83,DSR!$B$7:$HS$1000,7,FALSE)</f>
        <v>NN</v>
      </c>
      <c r="K83" t="str">
        <f>VLOOKUP($D83,DSR!$B$7:$HS$1000,8,FALSE)</f>
        <v>KS</v>
      </c>
      <c r="L83" t="str">
        <f>VLOOKUP($D83,DSR!$B$7:$HS$1000,9,FALSE)</f>
        <v>ne</v>
      </c>
      <c r="M83" t="str">
        <f>VLOOKUP($D83,DSR!$B$7:$HS$1000,10,FALSE)</f>
        <v>PO</v>
      </c>
      <c r="N83" t="str">
        <f>VLOOKUP($D83,DSR!$B$7:$HS$1000,11,FALSE)</f>
        <v>DI</v>
      </c>
      <c r="O83" s="247">
        <f>VLOOKUP($D83,DSR!$B$7:$HS$1000,24,FALSE)</f>
        <v>838</v>
      </c>
      <c r="P83" t="str">
        <f>VLOOKUP($D83,DSR!$B$7:$HS$1000,26,FALSE)</f>
        <v>nd</v>
      </c>
    </row>
    <row r="84" spans="1:16">
      <c r="A84" t="s">
        <v>47</v>
      </c>
      <c r="B84">
        <v>2015</v>
      </c>
      <c r="C84" t="s">
        <v>278</v>
      </c>
      <c r="D84" t="s">
        <v>710</v>
      </c>
      <c r="E84" t="str">
        <f>VLOOKUP($D84,DSR!$B$7:$HS$1000,2,FALSE)</f>
        <v>Osobna invalidnina za MVI-a</v>
      </c>
      <c r="F84" t="str">
        <f>VLOOKUP($D84,DSR!$B$7:$HS$1000,3,FALSE)</f>
        <v>MVI, po osnovi oštećenja organizma</v>
      </c>
      <c r="G84" t="str">
        <f>VLOOKUP($D84,DSR!$B$7:$HS$1000,4,FALSE)</f>
        <v>DSR_020: §14, §16</v>
      </c>
      <c r="H84" t="str">
        <f>VLOOKUP($D84,DSR!$B$7:$HS$1000,5,FALSE)</f>
        <v>MBRAN</v>
      </c>
      <c r="I84" t="str">
        <f>VLOOKUP($D84,DSR!$B$7:$HS$1000,6,FALSE)</f>
        <v>MBRAN</v>
      </c>
      <c r="J84" t="str">
        <f>VLOOKUP($D84,DSR!$B$7:$HS$1000,7,FALSE)</f>
        <v>NN</v>
      </c>
      <c r="K84" t="str">
        <f>VLOOKUP($D84,DSR!$B$7:$HS$1000,8,FALSE)</f>
        <v>KS</v>
      </c>
      <c r="L84" t="str">
        <f>VLOOKUP($D84,DSR!$B$7:$HS$1000,9,FALSE)</f>
        <v>ne</v>
      </c>
      <c r="M84" t="str">
        <f>VLOOKUP($D84,DSR!$B$7:$HS$1000,10,FALSE)</f>
        <v>PO</v>
      </c>
      <c r="N84" t="str">
        <f>VLOOKUP($D84,DSR!$B$7:$HS$1000,11,FALSE)</f>
        <v>DI</v>
      </c>
      <c r="O84" s="247">
        <f>VLOOKUP($D84,DSR!$B$7:$HS$1000,28,FALSE)</f>
        <v>832</v>
      </c>
      <c r="P84" t="str">
        <f>VLOOKUP($D84,DSR!$B$7:$HS$1000,30,FALSE)</f>
        <v>nd</v>
      </c>
    </row>
    <row r="85" spans="1:16">
      <c r="A85" t="s">
        <v>47</v>
      </c>
      <c r="B85">
        <v>2016</v>
      </c>
      <c r="C85" t="s">
        <v>278</v>
      </c>
      <c r="D85" t="s">
        <v>710</v>
      </c>
      <c r="E85" t="str">
        <f>VLOOKUP($D85,DSR!$B$7:$HS$1000,2,FALSE)</f>
        <v>Osobna invalidnina za MVI-a</v>
      </c>
      <c r="F85" t="str">
        <f>VLOOKUP($D85,DSR!$B$7:$HS$1000,3,FALSE)</f>
        <v>MVI, po osnovi oštećenja organizma</v>
      </c>
      <c r="G85" t="str">
        <f>VLOOKUP($D85,DSR!$B$7:$HS$1000,4,FALSE)</f>
        <v>DSR_020: §14, §16</v>
      </c>
      <c r="H85" t="str">
        <f>VLOOKUP($D85,DSR!$B$7:$HS$1000,5,FALSE)</f>
        <v>MBRAN</v>
      </c>
      <c r="I85" t="str">
        <f>VLOOKUP($D85,DSR!$B$7:$HS$1000,6,FALSE)</f>
        <v>MBRAN</v>
      </c>
      <c r="J85" t="str">
        <f>VLOOKUP($D85,DSR!$B$7:$HS$1000,7,FALSE)</f>
        <v>NN</v>
      </c>
      <c r="K85" t="str">
        <f>VLOOKUP($D85,DSR!$B$7:$HS$1000,8,FALSE)</f>
        <v>KS</v>
      </c>
      <c r="L85" t="str">
        <f>VLOOKUP($D85,DSR!$B$7:$HS$1000,9,FALSE)</f>
        <v>ne</v>
      </c>
      <c r="M85" t="str">
        <f>VLOOKUP($D85,DSR!$B$7:$HS$1000,10,FALSE)</f>
        <v>PO</v>
      </c>
      <c r="N85" t="str">
        <f>VLOOKUP($D85,DSR!$B$7:$HS$1000,11,FALSE)</f>
        <v>DI</v>
      </c>
      <c r="O85" s="247" t="str">
        <f>VLOOKUP($D85,DSR!$B$7:$HS$1000,32,FALSE)</f>
        <v>nd</v>
      </c>
      <c r="P85" t="str">
        <f>VLOOKUP($D85,DSR!$B$7:$HS$1000,34,FALSE)</f>
        <v>nd</v>
      </c>
    </row>
    <row r="86" spans="1:16">
      <c r="A86" t="s">
        <v>47</v>
      </c>
      <c r="B86">
        <v>2011</v>
      </c>
      <c r="C86" t="s">
        <v>278</v>
      </c>
      <c r="D86" t="s">
        <v>721</v>
      </c>
      <c r="E86" t="str">
        <f>VLOOKUP($D86,DSR!$B$7:$HS$1000,2,FALSE)</f>
        <v>Osobna invalidnina za CIR-a</v>
      </c>
      <c r="F86" t="str">
        <f>VLOOKUP($D86,DSR!$B$7:$HS$1000,3,FALSE)</f>
        <v>CIR, po osnovi oštećenja organizma</v>
      </c>
      <c r="G86" t="str">
        <f>VLOOKUP($D86,DSR!$B$7:$HS$1000,4,FALSE)</f>
        <v>DSR_020: §14, §16</v>
      </c>
      <c r="H86" t="str">
        <f>VLOOKUP($D86,DSR!$B$7:$HS$1000,5,FALSE)</f>
        <v>MBRAN</v>
      </c>
      <c r="I86" t="str">
        <f>VLOOKUP($D86,DSR!$B$7:$HS$1000,6,FALSE)</f>
        <v>MBRAN</v>
      </c>
      <c r="J86" t="str">
        <f>VLOOKUP($D86,DSR!$B$7:$HS$1000,7,FALSE)</f>
        <v>NN</v>
      </c>
      <c r="K86" t="str">
        <f>VLOOKUP($D86,DSR!$B$7:$HS$1000,8,FALSE)</f>
        <v>KS</v>
      </c>
      <c r="L86" t="str">
        <f>VLOOKUP($D86,DSR!$B$7:$HS$1000,9,FALSE)</f>
        <v>ne</v>
      </c>
      <c r="M86" t="str">
        <f>VLOOKUP($D86,DSR!$B$7:$HS$1000,10,FALSE)</f>
        <v>PO</v>
      </c>
      <c r="N86" t="str">
        <f>VLOOKUP($D86,DSR!$B$7:$HS$1000,11,FALSE)</f>
        <v>DI</v>
      </c>
      <c r="O86" t="str">
        <f>VLOOKUP($D86,DSR!$B$7:$HS$1000,12,FALSE)</f>
        <v>nd</v>
      </c>
      <c r="P86" t="str">
        <f>VLOOKUP($D86,DSR!$B$7:$HS$1000,14,FALSE)</f>
        <v>nd</v>
      </c>
    </row>
    <row r="87" spans="1:16">
      <c r="A87" t="s">
        <v>47</v>
      </c>
      <c r="B87">
        <v>2012</v>
      </c>
      <c r="C87" t="s">
        <v>278</v>
      </c>
      <c r="D87" t="s">
        <v>721</v>
      </c>
      <c r="E87" t="str">
        <f>VLOOKUP($D87,DSR!$B$7:$HS$1000,2,FALSE)</f>
        <v>Osobna invalidnina za CIR-a</v>
      </c>
      <c r="F87" t="str">
        <f>VLOOKUP($D87,DSR!$B$7:$HS$1000,3,FALSE)</f>
        <v>CIR, po osnovi oštećenja organizma</v>
      </c>
      <c r="G87" t="str">
        <f>VLOOKUP($D87,DSR!$B$7:$HS$1000,4,FALSE)</f>
        <v>DSR_020: §14, §16</v>
      </c>
      <c r="H87" t="str">
        <f>VLOOKUP($D87,DSR!$B$7:$HS$1000,5,FALSE)</f>
        <v>MBRAN</v>
      </c>
      <c r="I87" t="str">
        <f>VLOOKUP($D87,DSR!$B$7:$HS$1000,6,FALSE)</f>
        <v>MBRAN</v>
      </c>
      <c r="J87" t="str">
        <f>VLOOKUP($D87,DSR!$B$7:$HS$1000,7,FALSE)</f>
        <v>NN</v>
      </c>
      <c r="K87" t="str">
        <f>VLOOKUP($D87,DSR!$B$7:$HS$1000,8,FALSE)</f>
        <v>KS</v>
      </c>
      <c r="L87" t="str">
        <f>VLOOKUP($D87,DSR!$B$7:$HS$1000,9,FALSE)</f>
        <v>ne</v>
      </c>
      <c r="M87" t="str">
        <f>VLOOKUP($D87,DSR!$B$7:$HS$1000,10,FALSE)</f>
        <v>PO</v>
      </c>
      <c r="N87" t="str">
        <f>VLOOKUP($D87,DSR!$B$7:$HS$1000,11,FALSE)</f>
        <v>DI</v>
      </c>
      <c r="O87" s="247" t="str">
        <f>VLOOKUP($D87,DSR!$B$7:$HS$1000,16,FALSE)</f>
        <v>nd</v>
      </c>
      <c r="P87" t="str">
        <f>VLOOKUP($D87,DSR!$B$7:$HS$1000,18,FALSE)</f>
        <v>nd</v>
      </c>
    </row>
    <row r="88" spans="1:16">
      <c r="A88" t="s">
        <v>47</v>
      </c>
      <c r="B88">
        <v>2013</v>
      </c>
      <c r="C88" t="s">
        <v>278</v>
      </c>
      <c r="D88" t="s">
        <v>721</v>
      </c>
      <c r="E88" t="str">
        <f>VLOOKUP($D88,DSR!$B$7:$HS$1000,2,FALSE)</f>
        <v>Osobna invalidnina za CIR-a</v>
      </c>
      <c r="F88" t="str">
        <f>VLOOKUP($D88,DSR!$B$7:$HS$1000,3,FALSE)</f>
        <v>CIR, po osnovi oštećenja organizma</v>
      </c>
      <c r="G88" t="str">
        <f>VLOOKUP($D88,DSR!$B$7:$HS$1000,4,FALSE)</f>
        <v>DSR_020: §14, §16</v>
      </c>
      <c r="H88" t="str">
        <f>VLOOKUP($D88,DSR!$B$7:$HS$1000,5,FALSE)</f>
        <v>MBRAN</v>
      </c>
      <c r="I88" t="str">
        <f>VLOOKUP($D88,DSR!$B$7:$HS$1000,6,FALSE)</f>
        <v>MBRAN</v>
      </c>
      <c r="J88" t="str">
        <f>VLOOKUP($D88,DSR!$B$7:$HS$1000,7,FALSE)</f>
        <v>NN</v>
      </c>
      <c r="K88" t="str">
        <f>VLOOKUP($D88,DSR!$B$7:$HS$1000,8,FALSE)</f>
        <v>KS</v>
      </c>
      <c r="L88" t="str">
        <f>VLOOKUP($D88,DSR!$B$7:$HS$1000,9,FALSE)</f>
        <v>ne</v>
      </c>
      <c r="M88" t="str">
        <f>VLOOKUP($D88,DSR!$B$7:$HS$1000,10,FALSE)</f>
        <v>PO</v>
      </c>
      <c r="N88" t="str">
        <f>VLOOKUP($D88,DSR!$B$7:$HS$1000,11,FALSE)</f>
        <v>DI</v>
      </c>
      <c r="O88" s="247" t="str">
        <f>VLOOKUP($D88,DSR!$B$7:$HS$1000,20,FALSE)</f>
        <v>nd</v>
      </c>
      <c r="P88" t="str">
        <f>VLOOKUP($D88,DSR!$B$7:$HS$1000,22,FALSE)</f>
        <v>nd</v>
      </c>
    </row>
    <row r="89" spans="1:16">
      <c r="A89" t="s">
        <v>47</v>
      </c>
      <c r="B89">
        <v>2014</v>
      </c>
      <c r="C89" t="s">
        <v>278</v>
      </c>
      <c r="D89" t="s">
        <v>721</v>
      </c>
      <c r="E89" t="str">
        <f>VLOOKUP($D89,DSR!$B$7:$HS$1000,2,FALSE)</f>
        <v>Osobna invalidnina za CIR-a</v>
      </c>
      <c r="F89" t="str">
        <f>VLOOKUP($D89,DSR!$B$7:$HS$1000,3,FALSE)</f>
        <v>CIR, po osnovi oštećenja organizma</v>
      </c>
      <c r="G89" t="str">
        <f>VLOOKUP($D89,DSR!$B$7:$HS$1000,4,FALSE)</f>
        <v>DSR_020: §14, §16</v>
      </c>
      <c r="H89" t="str">
        <f>VLOOKUP($D89,DSR!$B$7:$HS$1000,5,FALSE)</f>
        <v>MBRAN</v>
      </c>
      <c r="I89" t="str">
        <f>VLOOKUP($D89,DSR!$B$7:$HS$1000,6,FALSE)</f>
        <v>MBRAN</v>
      </c>
      <c r="J89" t="str">
        <f>VLOOKUP($D89,DSR!$B$7:$HS$1000,7,FALSE)</f>
        <v>NN</v>
      </c>
      <c r="K89" t="str">
        <f>VLOOKUP($D89,DSR!$B$7:$HS$1000,8,FALSE)</f>
        <v>KS</v>
      </c>
      <c r="L89" t="str">
        <f>VLOOKUP($D89,DSR!$B$7:$HS$1000,9,FALSE)</f>
        <v>ne</v>
      </c>
      <c r="M89" t="str">
        <f>VLOOKUP($D89,DSR!$B$7:$HS$1000,10,FALSE)</f>
        <v>PO</v>
      </c>
      <c r="N89" t="str">
        <f>VLOOKUP($D89,DSR!$B$7:$HS$1000,11,FALSE)</f>
        <v>DI</v>
      </c>
      <c r="O89" s="247" t="str">
        <f>VLOOKUP($D89,DSR!$B$7:$HS$1000,24,FALSE)</f>
        <v>nd</v>
      </c>
      <c r="P89" t="str">
        <f>VLOOKUP($D89,DSR!$B$7:$HS$1000,26,FALSE)</f>
        <v>nd</v>
      </c>
    </row>
    <row r="90" spans="1:16">
      <c r="A90" t="s">
        <v>47</v>
      </c>
      <c r="B90">
        <v>2015</v>
      </c>
      <c r="C90" t="s">
        <v>278</v>
      </c>
      <c r="D90" t="s">
        <v>721</v>
      </c>
      <c r="E90" t="str">
        <f>VLOOKUP($D90,DSR!$B$7:$HS$1000,2,FALSE)</f>
        <v>Osobna invalidnina za CIR-a</v>
      </c>
      <c r="F90" t="str">
        <f>VLOOKUP($D90,DSR!$B$7:$HS$1000,3,FALSE)</f>
        <v>CIR, po osnovi oštećenja organizma</v>
      </c>
      <c r="G90" t="str">
        <f>VLOOKUP($D90,DSR!$B$7:$HS$1000,4,FALSE)</f>
        <v>DSR_020: §14, §16</v>
      </c>
      <c r="H90" t="str">
        <f>VLOOKUP($D90,DSR!$B$7:$HS$1000,5,FALSE)</f>
        <v>MBRAN</v>
      </c>
      <c r="I90" t="str">
        <f>VLOOKUP($D90,DSR!$B$7:$HS$1000,6,FALSE)</f>
        <v>MBRAN</v>
      </c>
      <c r="J90" t="str">
        <f>VLOOKUP($D90,DSR!$B$7:$HS$1000,7,FALSE)</f>
        <v>NN</v>
      </c>
      <c r="K90" t="str">
        <f>VLOOKUP($D90,DSR!$B$7:$HS$1000,8,FALSE)</f>
        <v>KS</v>
      </c>
      <c r="L90" t="str">
        <f>VLOOKUP($D90,DSR!$B$7:$HS$1000,9,FALSE)</f>
        <v>ne</v>
      </c>
      <c r="M90" t="str">
        <f>VLOOKUP($D90,DSR!$B$7:$HS$1000,10,FALSE)</f>
        <v>PO</v>
      </c>
      <c r="N90" t="str">
        <f>VLOOKUP($D90,DSR!$B$7:$HS$1000,11,FALSE)</f>
        <v>DI</v>
      </c>
      <c r="O90" s="247" t="str">
        <f>VLOOKUP($D90,DSR!$B$7:$HS$1000,28,FALSE)</f>
        <v>nd</v>
      </c>
      <c r="P90" t="str">
        <f>VLOOKUP($D90,DSR!$B$7:$HS$1000,30,FALSE)</f>
        <v>nd</v>
      </c>
    </row>
    <row r="91" spans="1:16">
      <c r="A91" t="s">
        <v>47</v>
      </c>
      <c r="B91">
        <v>2016</v>
      </c>
      <c r="C91" t="s">
        <v>278</v>
      </c>
      <c r="D91" t="s">
        <v>721</v>
      </c>
      <c r="E91" t="str">
        <f>VLOOKUP($D91,DSR!$B$7:$HS$1000,2,FALSE)</f>
        <v>Osobna invalidnina za CIR-a</v>
      </c>
      <c r="F91" t="str">
        <f>VLOOKUP($D91,DSR!$B$7:$HS$1000,3,FALSE)</f>
        <v>CIR, po osnovi oštećenja organizma</v>
      </c>
      <c r="G91" t="str">
        <f>VLOOKUP($D91,DSR!$B$7:$HS$1000,4,FALSE)</f>
        <v>DSR_020: §14, §16</v>
      </c>
      <c r="H91" t="str">
        <f>VLOOKUP($D91,DSR!$B$7:$HS$1000,5,FALSE)</f>
        <v>MBRAN</v>
      </c>
      <c r="I91" t="str">
        <f>VLOOKUP($D91,DSR!$B$7:$HS$1000,6,FALSE)</f>
        <v>MBRAN</v>
      </c>
      <c r="J91" t="str">
        <f>VLOOKUP($D91,DSR!$B$7:$HS$1000,7,FALSE)</f>
        <v>NN</v>
      </c>
      <c r="K91" t="str">
        <f>VLOOKUP($D91,DSR!$B$7:$HS$1000,8,FALSE)</f>
        <v>KS</v>
      </c>
      <c r="L91" t="str">
        <f>VLOOKUP($D91,DSR!$B$7:$HS$1000,9,FALSE)</f>
        <v>ne</v>
      </c>
      <c r="M91" t="str">
        <f>VLOOKUP($D91,DSR!$B$7:$HS$1000,10,FALSE)</f>
        <v>PO</v>
      </c>
      <c r="N91" t="str">
        <f>VLOOKUP($D91,DSR!$B$7:$HS$1000,11,FALSE)</f>
        <v>DI</v>
      </c>
      <c r="O91" s="247" t="str">
        <f>VLOOKUP($D91,DSR!$B$7:$HS$1000,32,FALSE)</f>
        <v>nd</v>
      </c>
      <c r="P91" t="str">
        <f>VLOOKUP($D91,DSR!$B$7:$HS$1000,34,FALSE)</f>
        <v>nd</v>
      </c>
    </row>
    <row r="92" spans="1:16">
      <c r="A92" t="s">
        <v>47</v>
      </c>
      <c r="B92">
        <v>2011</v>
      </c>
      <c r="C92" t="s">
        <v>278</v>
      </c>
      <c r="D92" t="s">
        <v>724</v>
      </c>
      <c r="E92" t="str">
        <f>VLOOKUP($D92,DSR!$B$7:$HS$1000,2,FALSE)</f>
        <v>Osobna invalidnina za RVI-a</v>
      </c>
      <c r="F92" t="str">
        <f>VLOOKUP($D92,DSR!$B$7:$HS$1000,3,FALSE)</f>
        <v>RVI, po osnovi oštećenja organizma</v>
      </c>
      <c r="G92" t="str">
        <f>VLOOKUP($D92,DSR!$B$7:$HS$1000,4,FALSE)</f>
        <v>DSR_020: §14, §16</v>
      </c>
      <c r="H92" t="str">
        <f>VLOOKUP($D92,DSR!$B$7:$HS$1000,5,FALSE)</f>
        <v>MBRAN</v>
      </c>
      <c r="I92" t="str">
        <f>VLOOKUP($D92,DSR!$B$7:$HS$1000,6,FALSE)</f>
        <v>MBRAN</v>
      </c>
      <c r="J92" t="str">
        <f>VLOOKUP($D92,DSR!$B$7:$HS$1000,7,FALSE)</f>
        <v>NN</v>
      </c>
      <c r="K92" t="str">
        <f>VLOOKUP($D92,DSR!$B$7:$HS$1000,8,FALSE)</f>
        <v>KS</v>
      </c>
      <c r="L92" t="str">
        <f>VLOOKUP($D92,DSR!$B$7:$HS$1000,9,FALSE)</f>
        <v>ne</v>
      </c>
      <c r="M92" t="str">
        <f>VLOOKUP($D92,DSR!$B$7:$HS$1000,10,FALSE)</f>
        <v>PO</v>
      </c>
      <c r="N92" t="str">
        <f>VLOOKUP($D92,DSR!$B$7:$HS$1000,11,FALSE)</f>
        <v>DI</v>
      </c>
      <c r="O92" t="str">
        <f>VLOOKUP($D92,DSR!$B$7:$HS$1000,12,FALSE)</f>
        <v>nd</v>
      </c>
      <c r="P92" t="str">
        <f>VLOOKUP($D92,DSR!$B$7:$HS$1000,14,FALSE)</f>
        <v>nd</v>
      </c>
    </row>
    <row r="93" spans="1:16">
      <c r="A93" t="s">
        <v>47</v>
      </c>
      <c r="B93">
        <v>2012</v>
      </c>
      <c r="C93" t="s">
        <v>278</v>
      </c>
      <c r="D93" t="s">
        <v>724</v>
      </c>
      <c r="E93" t="str">
        <f>VLOOKUP($D93,DSR!$B$7:$HS$1000,2,FALSE)</f>
        <v>Osobna invalidnina za RVI-a</v>
      </c>
      <c r="F93" t="str">
        <f>VLOOKUP($D93,DSR!$B$7:$HS$1000,3,FALSE)</f>
        <v>RVI, po osnovi oštećenja organizma</v>
      </c>
      <c r="G93" t="str">
        <f>VLOOKUP($D93,DSR!$B$7:$HS$1000,4,FALSE)</f>
        <v>DSR_020: §14, §16</v>
      </c>
      <c r="H93" t="str">
        <f>VLOOKUP($D93,DSR!$B$7:$HS$1000,5,FALSE)</f>
        <v>MBRAN</v>
      </c>
      <c r="I93" t="str">
        <f>VLOOKUP($D93,DSR!$B$7:$HS$1000,6,FALSE)</f>
        <v>MBRAN</v>
      </c>
      <c r="J93" t="str">
        <f>VLOOKUP($D93,DSR!$B$7:$HS$1000,7,FALSE)</f>
        <v>NN</v>
      </c>
      <c r="K93" t="str">
        <f>VLOOKUP($D93,DSR!$B$7:$HS$1000,8,FALSE)</f>
        <v>KS</v>
      </c>
      <c r="L93" t="str">
        <f>VLOOKUP($D93,DSR!$B$7:$HS$1000,9,FALSE)</f>
        <v>ne</v>
      </c>
      <c r="M93" t="str">
        <f>VLOOKUP($D93,DSR!$B$7:$HS$1000,10,FALSE)</f>
        <v>PO</v>
      </c>
      <c r="N93" t="str">
        <f>VLOOKUP($D93,DSR!$B$7:$HS$1000,11,FALSE)</f>
        <v>DI</v>
      </c>
      <c r="O93" s="247" t="str">
        <f>VLOOKUP($D93,DSR!$B$7:$HS$1000,16,FALSE)</f>
        <v>nd</v>
      </c>
      <c r="P93" t="str">
        <f>VLOOKUP($D93,DSR!$B$7:$HS$1000,18,FALSE)</f>
        <v>nd</v>
      </c>
    </row>
    <row r="94" spans="1:16">
      <c r="A94" t="s">
        <v>47</v>
      </c>
      <c r="B94">
        <v>2013</v>
      </c>
      <c r="C94" t="s">
        <v>278</v>
      </c>
      <c r="D94" t="s">
        <v>724</v>
      </c>
      <c r="E94" t="str">
        <f>VLOOKUP($D94,DSR!$B$7:$HS$1000,2,FALSE)</f>
        <v>Osobna invalidnina za RVI-a</v>
      </c>
      <c r="F94" t="str">
        <f>VLOOKUP($D94,DSR!$B$7:$HS$1000,3,FALSE)</f>
        <v>RVI, po osnovi oštećenja organizma</v>
      </c>
      <c r="G94" t="str">
        <f>VLOOKUP($D94,DSR!$B$7:$HS$1000,4,FALSE)</f>
        <v>DSR_020: §14, §16</v>
      </c>
      <c r="H94" t="str">
        <f>VLOOKUP($D94,DSR!$B$7:$HS$1000,5,FALSE)</f>
        <v>MBRAN</v>
      </c>
      <c r="I94" t="str">
        <f>VLOOKUP($D94,DSR!$B$7:$HS$1000,6,FALSE)</f>
        <v>MBRAN</v>
      </c>
      <c r="J94" t="str">
        <f>VLOOKUP($D94,DSR!$B$7:$HS$1000,7,FALSE)</f>
        <v>NN</v>
      </c>
      <c r="K94" t="str">
        <f>VLOOKUP($D94,DSR!$B$7:$HS$1000,8,FALSE)</f>
        <v>KS</v>
      </c>
      <c r="L94" t="str">
        <f>VLOOKUP($D94,DSR!$B$7:$HS$1000,9,FALSE)</f>
        <v>ne</v>
      </c>
      <c r="M94" t="str">
        <f>VLOOKUP($D94,DSR!$B$7:$HS$1000,10,FALSE)</f>
        <v>PO</v>
      </c>
      <c r="N94" t="str">
        <f>VLOOKUP($D94,DSR!$B$7:$HS$1000,11,FALSE)</f>
        <v>DI</v>
      </c>
      <c r="O94" s="247" t="str">
        <f>VLOOKUP($D94,DSR!$B$7:$HS$1000,20,FALSE)</f>
        <v>nd</v>
      </c>
      <c r="P94" t="str">
        <f>VLOOKUP($D94,DSR!$B$7:$HS$1000,22,FALSE)</f>
        <v>nd</v>
      </c>
    </row>
    <row r="95" spans="1:16">
      <c r="A95" t="s">
        <v>47</v>
      </c>
      <c r="B95">
        <v>2014</v>
      </c>
      <c r="C95" t="s">
        <v>278</v>
      </c>
      <c r="D95" t="s">
        <v>724</v>
      </c>
      <c r="E95" t="str">
        <f>VLOOKUP($D95,DSR!$B$7:$HS$1000,2,FALSE)</f>
        <v>Osobna invalidnina za RVI-a</v>
      </c>
      <c r="F95" t="str">
        <f>VLOOKUP($D95,DSR!$B$7:$HS$1000,3,FALSE)</f>
        <v>RVI, po osnovi oštećenja organizma</v>
      </c>
      <c r="G95" t="str">
        <f>VLOOKUP($D95,DSR!$B$7:$HS$1000,4,FALSE)</f>
        <v>DSR_020: §14, §16</v>
      </c>
      <c r="H95" t="str">
        <f>VLOOKUP($D95,DSR!$B$7:$HS$1000,5,FALSE)</f>
        <v>MBRAN</v>
      </c>
      <c r="I95" t="str">
        <f>VLOOKUP($D95,DSR!$B$7:$HS$1000,6,FALSE)</f>
        <v>MBRAN</v>
      </c>
      <c r="J95" t="str">
        <f>VLOOKUP($D95,DSR!$B$7:$HS$1000,7,FALSE)</f>
        <v>NN</v>
      </c>
      <c r="K95" t="str">
        <f>VLOOKUP($D95,DSR!$B$7:$HS$1000,8,FALSE)</f>
        <v>KS</v>
      </c>
      <c r="L95" t="str">
        <f>VLOOKUP($D95,DSR!$B$7:$HS$1000,9,FALSE)</f>
        <v>ne</v>
      </c>
      <c r="M95" t="str">
        <f>VLOOKUP($D95,DSR!$B$7:$HS$1000,10,FALSE)</f>
        <v>PO</v>
      </c>
      <c r="N95" t="str">
        <f>VLOOKUP($D95,DSR!$B$7:$HS$1000,11,FALSE)</f>
        <v>DI</v>
      </c>
      <c r="O95" s="247" t="str">
        <f>VLOOKUP($D95,DSR!$B$7:$HS$1000,24,FALSE)</f>
        <v>nd</v>
      </c>
      <c r="P95" t="str">
        <f>VLOOKUP($D95,DSR!$B$7:$HS$1000,26,FALSE)</f>
        <v>nd</v>
      </c>
    </row>
    <row r="96" spans="1:16">
      <c r="A96" t="s">
        <v>47</v>
      </c>
      <c r="B96">
        <v>2015</v>
      </c>
      <c r="C96" t="s">
        <v>278</v>
      </c>
      <c r="D96" t="s">
        <v>724</v>
      </c>
      <c r="E96" t="str">
        <f>VLOOKUP($D96,DSR!$B$7:$HS$1000,2,FALSE)</f>
        <v>Osobna invalidnina za RVI-a</v>
      </c>
      <c r="F96" t="str">
        <f>VLOOKUP($D96,DSR!$B$7:$HS$1000,3,FALSE)</f>
        <v>RVI, po osnovi oštećenja organizma</v>
      </c>
      <c r="G96" t="str">
        <f>VLOOKUP($D96,DSR!$B$7:$HS$1000,4,FALSE)</f>
        <v>DSR_020: §14, §16</v>
      </c>
      <c r="H96" t="str">
        <f>VLOOKUP($D96,DSR!$B$7:$HS$1000,5,FALSE)</f>
        <v>MBRAN</v>
      </c>
      <c r="I96" t="str">
        <f>VLOOKUP($D96,DSR!$B$7:$HS$1000,6,FALSE)</f>
        <v>MBRAN</v>
      </c>
      <c r="J96" t="str">
        <f>VLOOKUP($D96,DSR!$B$7:$HS$1000,7,FALSE)</f>
        <v>NN</v>
      </c>
      <c r="K96" t="str">
        <f>VLOOKUP($D96,DSR!$B$7:$HS$1000,8,FALSE)</f>
        <v>KS</v>
      </c>
      <c r="L96" t="str">
        <f>VLOOKUP($D96,DSR!$B$7:$HS$1000,9,FALSE)</f>
        <v>ne</v>
      </c>
      <c r="M96" t="str">
        <f>VLOOKUP($D96,DSR!$B$7:$HS$1000,10,FALSE)</f>
        <v>PO</v>
      </c>
      <c r="N96" t="str">
        <f>VLOOKUP($D96,DSR!$B$7:$HS$1000,11,FALSE)</f>
        <v>DI</v>
      </c>
      <c r="O96" s="247" t="str">
        <f>VLOOKUP($D96,DSR!$B$7:$HS$1000,28,FALSE)</f>
        <v>nd</v>
      </c>
      <c r="P96" t="str">
        <f>VLOOKUP($D96,DSR!$B$7:$HS$1000,30,FALSE)</f>
        <v>nd</v>
      </c>
    </row>
    <row r="97" spans="1:16">
      <c r="A97" t="s">
        <v>47</v>
      </c>
      <c r="B97">
        <v>2016</v>
      </c>
      <c r="C97" t="s">
        <v>278</v>
      </c>
      <c r="D97" t="s">
        <v>724</v>
      </c>
      <c r="E97" t="str">
        <f>VLOOKUP($D97,DSR!$B$7:$HS$1000,2,FALSE)</f>
        <v>Osobna invalidnina za RVI-a</v>
      </c>
      <c r="F97" t="str">
        <f>VLOOKUP($D97,DSR!$B$7:$HS$1000,3,FALSE)</f>
        <v>RVI, po osnovi oštećenja organizma</v>
      </c>
      <c r="G97" t="str">
        <f>VLOOKUP($D97,DSR!$B$7:$HS$1000,4,FALSE)</f>
        <v>DSR_020: §14, §16</v>
      </c>
      <c r="H97" t="str">
        <f>VLOOKUP($D97,DSR!$B$7:$HS$1000,5,FALSE)</f>
        <v>MBRAN</v>
      </c>
      <c r="I97" t="str">
        <f>VLOOKUP($D97,DSR!$B$7:$HS$1000,6,FALSE)</f>
        <v>MBRAN</v>
      </c>
      <c r="J97" t="str">
        <f>VLOOKUP($D97,DSR!$B$7:$HS$1000,7,FALSE)</f>
        <v>NN</v>
      </c>
      <c r="K97" t="str">
        <f>VLOOKUP($D97,DSR!$B$7:$HS$1000,8,FALSE)</f>
        <v>KS</v>
      </c>
      <c r="L97" t="str">
        <f>VLOOKUP($D97,DSR!$B$7:$HS$1000,9,FALSE)</f>
        <v>ne</v>
      </c>
      <c r="M97" t="str">
        <f>VLOOKUP($D97,DSR!$B$7:$HS$1000,10,FALSE)</f>
        <v>PO</v>
      </c>
      <c r="N97" t="str">
        <f>VLOOKUP($D97,DSR!$B$7:$HS$1000,11,FALSE)</f>
        <v>DI</v>
      </c>
      <c r="O97" s="247" t="str">
        <f>VLOOKUP($D97,DSR!$B$7:$HS$1000,32,FALSE)</f>
        <v>nd</v>
      </c>
      <c r="P97" t="str">
        <f>VLOOKUP($D97,DSR!$B$7:$HS$1000,34,FALSE)</f>
        <v>nd</v>
      </c>
    </row>
    <row r="98" spans="1:16">
      <c r="A98" t="s">
        <v>55</v>
      </c>
      <c r="B98">
        <v>2015</v>
      </c>
      <c r="C98" t="s">
        <v>278</v>
      </c>
      <c r="D98" t="s">
        <v>1416</v>
      </c>
      <c r="E98" t="str">
        <f>VLOOKUP($D98,GST!$B$7:$BO$495,2,FALSE)</f>
        <v>Naknada korisnicima osobne invalidnine (GST)</v>
      </c>
      <c r="F98" t="str">
        <f>VLOOKUP($D98,GST!$B$7:$BO$495,3,FALSE)</f>
        <v>Korisnik Osobne invalidnine - opće (DI05_DSR01)</v>
      </c>
      <c r="G98" t="str">
        <f>VLOOKUP($D98,GST!$B$7:$BO$495,4,FALSE)</f>
        <v>GST_01: §32</v>
      </c>
      <c r="H98" t="str">
        <f>VLOOKUP($D98,GST!$B$7:$BO$495,5,FALSE)</f>
        <v>GST</v>
      </c>
      <c r="I98" t="str">
        <f>VLOOKUP($D98,GST!$B$7:$BO$495,6,FALSE)</f>
        <v>GST</v>
      </c>
      <c r="J98" t="str">
        <f>VLOOKUP($D98,GST!$B$7:$BO$495,7,FALSE)</f>
        <v>NN</v>
      </c>
      <c r="K98" t="str">
        <f>VLOOKUP($D98,GST!$B$7:$BO$495,8,FALSE)</f>
        <v>KS</v>
      </c>
      <c r="L98" t="str">
        <f>VLOOKUP($D98,GST!$B$7:$BO$495,9,FALSE)</f>
        <v>D+I</v>
      </c>
      <c r="M98" t="str">
        <f>VLOOKUP($D98,GST!$B$7:$BO$495,10,FALSE)</f>
        <v>SP</v>
      </c>
      <c r="N98" t="str">
        <f>VLOOKUP($D98,GST!$B$7:$BO$495,11,FALSE)</f>
        <v>DI</v>
      </c>
      <c r="O98" t="str">
        <f>VLOOKUP($D98,GST!$B$7:$BO$495,12,FALSE)</f>
        <v>nd</v>
      </c>
      <c r="P98" t="str">
        <f>VLOOKUP($D98,GST!$B$7:$BO$495,14,FALSE)</f>
        <v>nd</v>
      </c>
    </row>
    <row r="99" spans="1:16">
      <c r="A99" t="s">
        <v>47</v>
      </c>
      <c r="B99">
        <v>2011</v>
      </c>
      <c r="C99" t="s">
        <v>278</v>
      </c>
      <c r="D99" t="s">
        <v>727</v>
      </c>
      <c r="E99" t="str">
        <f>VLOOKUP($D99,DSR!$B$7:$HS$1000,2,FALSE)</f>
        <v>Doplatak za pomoć i njegu</v>
      </c>
      <c r="F99" t="str">
        <f>VLOOKUP($D99,DSR!$B$7:$HS$1000,3,FALSE)</f>
        <v>Osoba koja ne može sama udovoljiti osnovnim životnim potrebama uslijed čega joj je prijeko potrebna pomoć i njega druge osobe</v>
      </c>
      <c r="G99" t="str">
        <f>VLOOKUP($D99,DSR!$B$7:$HS$1000,4,FALSE)</f>
        <v>DSR_017d: §57-62</v>
      </c>
      <c r="H99" t="str">
        <f>VLOOKUP($D99,DSR!$B$7:$HS$1000,5,FALSE)</f>
        <v>MDOMSP</v>
      </c>
      <c r="I99" t="str">
        <f>VLOOKUP($D99,DSR!$B$7:$HS$1000,6,FALSE)</f>
        <v>MDOMSP</v>
      </c>
      <c r="J99" t="str">
        <f>VLOOKUP($D99,DSR!$B$7:$HS$1000,7,FALSE)</f>
        <v>NN</v>
      </c>
      <c r="K99" t="str">
        <f>VLOOKUP($D99,DSR!$B$7:$HS$1000,8,FALSE)</f>
        <v>KS</v>
      </c>
      <c r="L99" t="str">
        <f>VLOOKUP($D99,DSR!$B$7:$HS$1000,9,FALSE)</f>
        <v>D+I</v>
      </c>
      <c r="M99" t="str">
        <f>VLOOKUP($D99,DSR!$B$7:$HS$1000,10,FALSE)</f>
        <v>S2</v>
      </c>
      <c r="N99" t="str">
        <f>VLOOKUP($D99,DSR!$B$7:$HS$1000,11,FALSE)</f>
        <v>DI</v>
      </c>
      <c r="O99">
        <f>VLOOKUP($D99,DSR!$B$7:$HS$1000,12,FALSE)</f>
        <v>79449</v>
      </c>
      <c r="P99">
        <f>VLOOKUP($D99,DSR!$B$7:$HS$1000,14,FALSE)</f>
        <v>449156681</v>
      </c>
    </row>
    <row r="100" spans="1:16">
      <c r="A100" t="s">
        <v>47</v>
      </c>
      <c r="B100">
        <v>2012</v>
      </c>
      <c r="C100" t="s">
        <v>278</v>
      </c>
      <c r="D100" t="s">
        <v>727</v>
      </c>
      <c r="E100" t="str">
        <f>VLOOKUP($D100,DSR!$B$7:$HS$1000,2,FALSE)</f>
        <v>Doplatak za pomoć i njegu</v>
      </c>
      <c r="F100" t="str">
        <f>VLOOKUP($D100,DSR!$B$7:$HS$1000,3,FALSE)</f>
        <v>Osoba koja ne može sama udovoljiti osnovnim životnim potrebama uslijed čega joj je prijeko potrebna pomoć i njega druge osobe</v>
      </c>
      <c r="G100" t="str">
        <f>VLOOKUP($D100,DSR!$B$7:$HS$1000,4,FALSE)</f>
        <v>DSR_017d: §57-62</v>
      </c>
      <c r="H100" t="str">
        <f>VLOOKUP($D100,DSR!$B$7:$HS$1000,5,FALSE)</f>
        <v>MDOMSP</v>
      </c>
      <c r="I100" t="str">
        <f>VLOOKUP($D100,DSR!$B$7:$HS$1000,6,FALSE)</f>
        <v>MDOMSP</v>
      </c>
      <c r="J100" t="str">
        <f>VLOOKUP($D100,DSR!$B$7:$HS$1000,7,FALSE)</f>
        <v>NN</v>
      </c>
      <c r="K100" t="str">
        <f>VLOOKUP($D100,DSR!$B$7:$HS$1000,8,FALSE)</f>
        <v>KS</v>
      </c>
      <c r="L100" t="str">
        <f>VLOOKUP($D100,DSR!$B$7:$HS$1000,9,FALSE)</f>
        <v>D+I</v>
      </c>
      <c r="M100" t="str">
        <f>VLOOKUP($D100,DSR!$B$7:$HS$1000,10,FALSE)</f>
        <v>S2</v>
      </c>
      <c r="N100" t="str">
        <f>VLOOKUP($D100,DSR!$B$7:$HS$1000,11,FALSE)</f>
        <v>DI</v>
      </c>
      <c r="O100" s="247">
        <f>VLOOKUP($D100,DSR!$B$7:$HS$1000,16,FALSE)</f>
        <v>78290</v>
      </c>
      <c r="P100">
        <f>VLOOKUP($D100,DSR!$B$7:$HS$1000,18,FALSE)</f>
        <v>430969139.22000003</v>
      </c>
    </row>
    <row r="101" spans="1:16">
      <c r="A101" t="s">
        <v>47</v>
      </c>
      <c r="B101">
        <v>2013</v>
      </c>
      <c r="C101" t="s">
        <v>278</v>
      </c>
      <c r="D101" t="s">
        <v>727</v>
      </c>
      <c r="E101" t="str">
        <f>VLOOKUP($D101,DSR!$B$7:$HS$1000,2,FALSE)</f>
        <v>Doplatak za pomoć i njegu</v>
      </c>
      <c r="F101" t="str">
        <f>VLOOKUP($D101,DSR!$B$7:$HS$1000,3,FALSE)</f>
        <v>Osoba koja ne može sama udovoljiti osnovnim životnim potrebama uslijed čega joj je prijeko potrebna pomoć i njega druge osobe</v>
      </c>
      <c r="G101" t="str">
        <f>VLOOKUP($D101,DSR!$B$7:$HS$1000,4,FALSE)</f>
        <v>DSR_017d: §57-62</v>
      </c>
      <c r="H101" t="str">
        <f>VLOOKUP($D101,DSR!$B$7:$HS$1000,5,FALSE)</f>
        <v>MDOMSP</v>
      </c>
      <c r="I101" t="str">
        <f>VLOOKUP($D101,DSR!$B$7:$HS$1000,6,FALSE)</f>
        <v>MDOMSP</v>
      </c>
      <c r="J101" t="str">
        <f>VLOOKUP($D101,DSR!$B$7:$HS$1000,7,FALSE)</f>
        <v>NN</v>
      </c>
      <c r="K101" t="str">
        <f>VLOOKUP($D101,DSR!$B$7:$HS$1000,8,FALSE)</f>
        <v>KS</v>
      </c>
      <c r="L101" t="str">
        <f>VLOOKUP($D101,DSR!$B$7:$HS$1000,9,FALSE)</f>
        <v>D+I</v>
      </c>
      <c r="M101" t="str">
        <f>VLOOKUP($D101,DSR!$B$7:$HS$1000,10,FALSE)</f>
        <v>S2</v>
      </c>
      <c r="N101" t="str">
        <f>VLOOKUP($D101,DSR!$B$7:$HS$1000,11,FALSE)</f>
        <v>DI</v>
      </c>
      <c r="O101" s="247">
        <f>VLOOKUP($D101,DSR!$B$7:$HS$1000,20,FALSE)</f>
        <v>73690</v>
      </c>
      <c r="P101">
        <f>VLOOKUP($D101,DSR!$B$7:$HS$1000,22,FALSE)</f>
        <v>419705813.33999997</v>
      </c>
    </row>
    <row r="102" spans="1:16">
      <c r="A102" t="s">
        <v>47</v>
      </c>
      <c r="B102">
        <v>2014</v>
      </c>
      <c r="C102" t="s">
        <v>278</v>
      </c>
      <c r="D102" t="s">
        <v>727</v>
      </c>
      <c r="E102" t="str">
        <f>VLOOKUP($D102,DSR!$B$7:$HS$1000,2,FALSE)</f>
        <v>Doplatak za pomoć i njegu</v>
      </c>
      <c r="F102" t="str">
        <f>VLOOKUP($D102,DSR!$B$7:$HS$1000,3,FALSE)</f>
        <v>Osoba koja ne može sama udovoljiti osnovnim životnim potrebama uslijed čega joj je prijeko potrebna pomoć i njega druge osobe</v>
      </c>
      <c r="G102" t="str">
        <f>VLOOKUP($D102,DSR!$B$7:$HS$1000,4,FALSE)</f>
        <v>DSR_017d: §57-62</v>
      </c>
      <c r="H102" t="str">
        <f>VLOOKUP($D102,DSR!$B$7:$HS$1000,5,FALSE)</f>
        <v>MDOMSP</v>
      </c>
      <c r="I102" t="str">
        <f>VLOOKUP($D102,DSR!$B$7:$HS$1000,6,FALSE)</f>
        <v>MDOMSP</v>
      </c>
      <c r="J102" t="str">
        <f>VLOOKUP($D102,DSR!$B$7:$HS$1000,7,FALSE)</f>
        <v>NN</v>
      </c>
      <c r="K102" t="str">
        <f>VLOOKUP($D102,DSR!$B$7:$HS$1000,8,FALSE)</f>
        <v>KS</v>
      </c>
      <c r="L102" t="str">
        <f>VLOOKUP($D102,DSR!$B$7:$HS$1000,9,FALSE)</f>
        <v>D+I</v>
      </c>
      <c r="M102" t="str">
        <f>VLOOKUP($D102,DSR!$B$7:$HS$1000,10,FALSE)</f>
        <v>S2</v>
      </c>
      <c r="N102" t="str">
        <f>VLOOKUP($D102,DSR!$B$7:$HS$1000,11,FALSE)</f>
        <v>DI</v>
      </c>
      <c r="O102" s="247">
        <f>VLOOKUP($D102,DSR!$B$7:$HS$1000,24,FALSE)</f>
        <v>72408</v>
      </c>
      <c r="P102">
        <f>VLOOKUP($D102,DSR!$B$7:$HS$1000,26,FALSE)</f>
        <v>407706792.81</v>
      </c>
    </row>
    <row r="103" spans="1:16">
      <c r="A103" t="s">
        <v>47</v>
      </c>
      <c r="B103">
        <v>2015</v>
      </c>
      <c r="C103" t="s">
        <v>278</v>
      </c>
      <c r="D103" t="s">
        <v>727</v>
      </c>
      <c r="E103" t="str">
        <f>VLOOKUP($D103,DSR!$B$7:$HS$1000,2,FALSE)</f>
        <v>Doplatak za pomoć i njegu</v>
      </c>
      <c r="F103" t="str">
        <f>VLOOKUP($D103,DSR!$B$7:$HS$1000,3,FALSE)</f>
        <v>Osoba koja ne može sama udovoljiti osnovnim životnim potrebama uslijed čega joj je prijeko potrebna pomoć i njega druge osobe</v>
      </c>
      <c r="G103" t="str">
        <f>VLOOKUP($D103,DSR!$B$7:$HS$1000,4,FALSE)</f>
        <v>DSR_017d: §57-62</v>
      </c>
      <c r="H103" t="str">
        <f>VLOOKUP($D103,DSR!$B$7:$HS$1000,5,FALSE)</f>
        <v>MDOMSP</v>
      </c>
      <c r="I103" t="str">
        <f>VLOOKUP($D103,DSR!$B$7:$HS$1000,6,FALSE)</f>
        <v>MDOMSP</v>
      </c>
      <c r="J103" t="str">
        <f>VLOOKUP($D103,DSR!$B$7:$HS$1000,7,FALSE)</f>
        <v>NN</v>
      </c>
      <c r="K103" t="str">
        <f>VLOOKUP($D103,DSR!$B$7:$HS$1000,8,FALSE)</f>
        <v>KS</v>
      </c>
      <c r="L103" t="str">
        <f>VLOOKUP($D103,DSR!$B$7:$HS$1000,9,FALSE)</f>
        <v>D+I</v>
      </c>
      <c r="M103" t="str">
        <f>VLOOKUP($D103,DSR!$B$7:$HS$1000,10,FALSE)</f>
        <v>S2</v>
      </c>
      <c r="N103" t="str">
        <f>VLOOKUP($D103,DSR!$B$7:$HS$1000,11,FALSE)</f>
        <v>DI</v>
      </c>
      <c r="O103" s="247">
        <f>VLOOKUP($D103,DSR!$B$7:$HS$1000,28,FALSE)</f>
        <v>67471</v>
      </c>
      <c r="P103">
        <f>VLOOKUP($D103,DSR!$B$7:$HS$1000,30,FALSE)</f>
        <v>384016329.48000002</v>
      </c>
    </row>
    <row r="104" spans="1:16">
      <c r="A104" t="s">
        <v>47</v>
      </c>
      <c r="B104">
        <v>2016</v>
      </c>
      <c r="C104" t="s">
        <v>278</v>
      </c>
      <c r="D104" t="s">
        <v>727</v>
      </c>
      <c r="E104" t="str">
        <f>VLOOKUP($D104,DSR!$B$7:$HS$1000,2,FALSE)</f>
        <v>Doplatak za pomoć i njegu</v>
      </c>
      <c r="F104" t="str">
        <f>VLOOKUP($D104,DSR!$B$7:$HS$1000,3,FALSE)</f>
        <v>Osoba koja ne može sama udovoljiti osnovnim životnim potrebama uslijed čega joj je prijeko potrebna pomoć i njega druge osobe</v>
      </c>
      <c r="G104" t="str">
        <f>VLOOKUP($D104,DSR!$B$7:$HS$1000,4,FALSE)</f>
        <v>DSR_017d: §57-62</v>
      </c>
      <c r="H104" t="str">
        <f>VLOOKUP($D104,DSR!$B$7:$HS$1000,5,FALSE)</f>
        <v>MDOMSP</v>
      </c>
      <c r="I104" t="str">
        <f>VLOOKUP($D104,DSR!$B$7:$HS$1000,6,FALSE)</f>
        <v>MDOMSP</v>
      </c>
      <c r="J104" t="str">
        <f>VLOOKUP($D104,DSR!$B$7:$HS$1000,7,FALSE)</f>
        <v>NN</v>
      </c>
      <c r="K104" t="str">
        <f>VLOOKUP($D104,DSR!$B$7:$HS$1000,8,FALSE)</f>
        <v>KS</v>
      </c>
      <c r="L104" t="str">
        <f>VLOOKUP($D104,DSR!$B$7:$HS$1000,9,FALSE)</f>
        <v>D+I</v>
      </c>
      <c r="M104" t="str">
        <f>VLOOKUP($D104,DSR!$B$7:$HS$1000,10,FALSE)</f>
        <v>S2</v>
      </c>
      <c r="N104" t="str">
        <f>VLOOKUP($D104,DSR!$B$7:$HS$1000,11,FALSE)</f>
        <v>DI</v>
      </c>
      <c r="O104" s="247" t="str">
        <f>VLOOKUP($D104,DSR!$B$7:$HS$1000,32,FALSE)</f>
        <v>nd</v>
      </c>
      <c r="P104" t="str">
        <f>VLOOKUP($D104,DSR!$B$7:$HS$1000,34,FALSE)</f>
        <v>nd</v>
      </c>
    </row>
    <row r="105" spans="1:16">
      <c r="A105" t="s">
        <v>47</v>
      </c>
      <c r="B105">
        <v>2011</v>
      </c>
      <c r="C105" t="s">
        <v>278</v>
      </c>
      <c r="D105" t="s">
        <v>731</v>
      </c>
      <c r="E105" t="str">
        <f>VLOOKUP($D105,DSR!$B$7:$HS$1000,2,FALSE)</f>
        <v>Doplatak za pomoć i njegu ostvaren prema ZOMIO-u</v>
      </c>
      <c r="F105" t="str">
        <f>VLOOKUP($D105,DSR!$B$7:$HS$1000,3,FALSE)</f>
        <v>Korisnik invalidske ili starosne mirovine kojemu je zbog trajnih promjena u zdravstvenom stanju prijeko potrebna stalna pomoć i njega druge osobe</v>
      </c>
      <c r="G105" t="str">
        <f>VLOOKUP($D105,DSR!$B$7:$HS$1000,4,FALSE)</f>
        <v>DSR_004: §75-76</v>
      </c>
      <c r="H105" t="str">
        <f>VLOOKUP($D105,DSR!$B$7:$HS$1000,5,FALSE)</f>
        <v>MRMS</v>
      </c>
      <c r="I105" t="str">
        <f>VLOOKUP($D105,DSR!$B$7:$HS$1000,6,FALSE)</f>
        <v>HZMO</v>
      </c>
      <c r="J105" t="str">
        <f>VLOOKUP($D105,DSR!$B$7:$HS$1000,7,FALSE)</f>
        <v>NN</v>
      </c>
      <c r="K105" t="str">
        <f>VLOOKUP($D105,DSR!$B$7:$HS$1000,8,FALSE)</f>
        <v>KS</v>
      </c>
      <c r="L105" t="str">
        <f>VLOOKUP($D105,DSR!$B$7:$HS$1000,9,FALSE)</f>
        <v>ne</v>
      </c>
      <c r="M105" t="str">
        <f>VLOOKUP($D105,DSR!$B$7:$HS$1000,10,FALSE)</f>
        <v>SP</v>
      </c>
      <c r="N105" t="str">
        <f>VLOOKUP($D105,DSR!$B$7:$HS$1000,11,FALSE)</f>
        <v>DI</v>
      </c>
      <c r="O105">
        <f>VLOOKUP($D105,DSR!$B$7:$HS$1000,12,FALSE)</f>
        <v>11804</v>
      </c>
      <c r="P105" t="str">
        <f>VLOOKUP($D105,DSR!$B$7:$HS$1000,14,FALSE)</f>
        <v>nd</v>
      </c>
    </row>
    <row r="106" spans="1:16">
      <c r="A106" t="s">
        <v>47</v>
      </c>
      <c r="B106">
        <v>2012</v>
      </c>
      <c r="C106" t="s">
        <v>278</v>
      </c>
      <c r="D106" t="s">
        <v>731</v>
      </c>
      <c r="E106" t="str">
        <f>VLOOKUP($D106,DSR!$B$7:$HS$1000,2,FALSE)</f>
        <v>Doplatak za pomoć i njegu ostvaren prema ZOMIO-u</v>
      </c>
      <c r="F106" t="str">
        <f>VLOOKUP($D106,DSR!$B$7:$HS$1000,3,FALSE)</f>
        <v>Korisnik invalidske ili starosne mirovine kojemu je zbog trajnih promjena u zdravstvenom stanju prijeko potrebna stalna pomoć i njega druge osobe</v>
      </c>
      <c r="G106" t="str">
        <f>VLOOKUP($D106,DSR!$B$7:$HS$1000,4,FALSE)</f>
        <v>DSR_004: §75-76</v>
      </c>
      <c r="H106" t="str">
        <f>VLOOKUP($D106,DSR!$B$7:$HS$1000,5,FALSE)</f>
        <v>MRMS</v>
      </c>
      <c r="I106" t="str">
        <f>VLOOKUP($D106,DSR!$B$7:$HS$1000,6,FALSE)</f>
        <v>HZMO</v>
      </c>
      <c r="J106" t="str">
        <f>VLOOKUP($D106,DSR!$B$7:$HS$1000,7,FALSE)</f>
        <v>NN</v>
      </c>
      <c r="K106" t="str">
        <f>VLOOKUP($D106,DSR!$B$7:$HS$1000,8,FALSE)</f>
        <v>KS</v>
      </c>
      <c r="L106" t="str">
        <f>VLOOKUP($D106,DSR!$B$7:$HS$1000,9,FALSE)</f>
        <v>ne</v>
      </c>
      <c r="M106" t="str">
        <f>VLOOKUP($D106,DSR!$B$7:$HS$1000,10,FALSE)</f>
        <v>SP</v>
      </c>
      <c r="N106" t="str">
        <f>VLOOKUP($D106,DSR!$B$7:$HS$1000,11,FALSE)</f>
        <v>DI</v>
      </c>
      <c r="O106" s="247">
        <f>VLOOKUP($D106,DSR!$B$7:$HS$1000,16,FALSE)</f>
        <v>10786</v>
      </c>
      <c r="P106" t="str">
        <f>VLOOKUP($D106,DSR!$B$7:$HS$1000,18,FALSE)</f>
        <v>nd</v>
      </c>
    </row>
    <row r="107" spans="1:16">
      <c r="A107" t="s">
        <v>47</v>
      </c>
      <c r="B107">
        <v>2013</v>
      </c>
      <c r="C107" t="s">
        <v>278</v>
      </c>
      <c r="D107" t="s">
        <v>731</v>
      </c>
      <c r="E107" t="str">
        <f>VLOOKUP($D107,DSR!$B$7:$HS$1000,2,FALSE)</f>
        <v>Doplatak za pomoć i njegu ostvaren prema ZOMIO-u</v>
      </c>
      <c r="F107" t="str">
        <f>VLOOKUP($D107,DSR!$B$7:$HS$1000,3,FALSE)</f>
        <v>Korisnik invalidske ili starosne mirovine kojemu je zbog trajnih promjena u zdravstvenom stanju prijeko potrebna stalna pomoć i njega druge osobe</v>
      </c>
      <c r="G107" t="str">
        <f>VLOOKUP($D107,DSR!$B$7:$HS$1000,4,FALSE)</f>
        <v>DSR_004: §75-76</v>
      </c>
      <c r="H107" t="str">
        <f>VLOOKUP($D107,DSR!$B$7:$HS$1000,5,FALSE)</f>
        <v>MRMS</v>
      </c>
      <c r="I107" t="str">
        <f>VLOOKUP($D107,DSR!$B$7:$HS$1000,6,FALSE)</f>
        <v>HZMO</v>
      </c>
      <c r="J107" t="str">
        <f>VLOOKUP($D107,DSR!$B$7:$HS$1000,7,FALSE)</f>
        <v>NN</v>
      </c>
      <c r="K107" t="str">
        <f>VLOOKUP($D107,DSR!$B$7:$HS$1000,8,FALSE)</f>
        <v>KS</v>
      </c>
      <c r="L107" t="str">
        <f>VLOOKUP($D107,DSR!$B$7:$HS$1000,9,FALSE)</f>
        <v>ne</v>
      </c>
      <c r="M107" t="str">
        <f>VLOOKUP($D107,DSR!$B$7:$HS$1000,10,FALSE)</f>
        <v>SP</v>
      </c>
      <c r="N107" t="str">
        <f>VLOOKUP($D107,DSR!$B$7:$HS$1000,11,FALSE)</f>
        <v>DI</v>
      </c>
      <c r="O107" s="247">
        <f>VLOOKUP($D107,DSR!$B$7:$HS$1000,20,FALSE)</f>
        <v>9873</v>
      </c>
      <c r="P107" t="str">
        <f>VLOOKUP($D107,DSR!$B$7:$HS$1000,22,FALSE)</f>
        <v>nd</v>
      </c>
    </row>
    <row r="108" spans="1:16">
      <c r="A108" t="s">
        <v>47</v>
      </c>
      <c r="B108">
        <v>2014</v>
      </c>
      <c r="C108" t="s">
        <v>278</v>
      </c>
      <c r="D108" t="s">
        <v>731</v>
      </c>
      <c r="E108" t="str">
        <f>VLOOKUP($D108,DSR!$B$7:$HS$1000,2,FALSE)</f>
        <v>Doplatak za pomoć i njegu ostvaren prema ZOMIO-u</v>
      </c>
      <c r="F108" t="str">
        <f>VLOOKUP($D108,DSR!$B$7:$HS$1000,3,FALSE)</f>
        <v>Korisnik invalidske ili starosne mirovine kojemu je zbog trajnih promjena u zdravstvenom stanju prijeko potrebna stalna pomoć i njega druge osobe</v>
      </c>
      <c r="G108" t="str">
        <f>VLOOKUP($D108,DSR!$B$7:$HS$1000,4,FALSE)</f>
        <v>DSR_004: §75-76</v>
      </c>
      <c r="H108" t="str">
        <f>VLOOKUP($D108,DSR!$B$7:$HS$1000,5,FALSE)</f>
        <v>MRMS</v>
      </c>
      <c r="I108" t="str">
        <f>VLOOKUP($D108,DSR!$B$7:$HS$1000,6,FALSE)</f>
        <v>HZMO</v>
      </c>
      <c r="J108" t="str">
        <f>VLOOKUP($D108,DSR!$B$7:$HS$1000,7,FALSE)</f>
        <v>NN</v>
      </c>
      <c r="K108" t="str">
        <f>VLOOKUP($D108,DSR!$B$7:$HS$1000,8,FALSE)</f>
        <v>KS</v>
      </c>
      <c r="L108" t="str">
        <f>VLOOKUP($D108,DSR!$B$7:$HS$1000,9,FALSE)</f>
        <v>ne</v>
      </c>
      <c r="M108" t="str">
        <f>VLOOKUP($D108,DSR!$B$7:$HS$1000,10,FALSE)</f>
        <v>SP</v>
      </c>
      <c r="N108" t="str">
        <f>VLOOKUP($D108,DSR!$B$7:$HS$1000,11,FALSE)</f>
        <v>DI</v>
      </c>
      <c r="O108" s="247">
        <f>VLOOKUP($D108,DSR!$B$7:$HS$1000,24,FALSE)</f>
        <v>9066</v>
      </c>
      <c r="P108" t="str">
        <f>VLOOKUP($D108,DSR!$B$7:$HS$1000,26,FALSE)</f>
        <v>nd</v>
      </c>
    </row>
    <row r="109" spans="1:16">
      <c r="A109" t="s">
        <v>47</v>
      </c>
      <c r="B109">
        <v>2015</v>
      </c>
      <c r="C109" t="s">
        <v>278</v>
      </c>
      <c r="D109" t="s">
        <v>731</v>
      </c>
      <c r="E109" t="str">
        <f>VLOOKUP($D109,DSR!$B$7:$HS$1000,2,FALSE)</f>
        <v>Doplatak za pomoć i njegu ostvaren prema ZOMIO-u</v>
      </c>
      <c r="F109" t="str">
        <f>VLOOKUP($D109,DSR!$B$7:$HS$1000,3,FALSE)</f>
        <v>Korisnik invalidske ili starosne mirovine kojemu je zbog trajnih promjena u zdravstvenom stanju prijeko potrebna stalna pomoć i njega druge osobe</v>
      </c>
      <c r="G109" t="str">
        <f>VLOOKUP($D109,DSR!$B$7:$HS$1000,4,FALSE)</f>
        <v>DSR_004: §75-76</v>
      </c>
      <c r="H109" t="str">
        <f>VLOOKUP($D109,DSR!$B$7:$HS$1000,5,FALSE)</f>
        <v>MRMS</v>
      </c>
      <c r="I109" t="str">
        <f>VLOOKUP($D109,DSR!$B$7:$HS$1000,6,FALSE)</f>
        <v>HZMO</v>
      </c>
      <c r="J109" t="str">
        <f>VLOOKUP($D109,DSR!$B$7:$HS$1000,7,FALSE)</f>
        <v>NN</v>
      </c>
      <c r="K109" t="str">
        <f>VLOOKUP($D109,DSR!$B$7:$HS$1000,8,FALSE)</f>
        <v>KS</v>
      </c>
      <c r="L109" t="str">
        <f>VLOOKUP($D109,DSR!$B$7:$HS$1000,9,FALSE)</f>
        <v>ne</v>
      </c>
      <c r="M109" t="str">
        <f>VLOOKUP($D109,DSR!$B$7:$HS$1000,10,FALSE)</f>
        <v>SP</v>
      </c>
      <c r="N109" t="str">
        <f>VLOOKUP($D109,DSR!$B$7:$HS$1000,11,FALSE)</f>
        <v>DI</v>
      </c>
      <c r="O109" s="247">
        <f>VLOOKUP($D109,DSR!$B$7:$HS$1000,28,FALSE)</f>
        <v>8250</v>
      </c>
      <c r="P109" t="str">
        <f>VLOOKUP($D109,DSR!$B$7:$HS$1000,30,FALSE)</f>
        <v>nd</v>
      </c>
    </row>
    <row r="110" spans="1:16">
      <c r="A110" t="s">
        <v>47</v>
      </c>
      <c r="B110">
        <v>2016</v>
      </c>
      <c r="C110" t="s">
        <v>278</v>
      </c>
      <c r="D110" t="s">
        <v>731</v>
      </c>
      <c r="E110" t="str">
        <f>VLOOKUP($D110,DSR!$B$7:$HS$1000,2,FALSE)</f>
        <v>Doplatak za pomoć i njegu ostvaren prema ZOMIO-u</v>
      </c>
      <c r="F110" t="str">
        <f>VLOOKUP($D110,DSR!$B$7:$HS$1000,3,FALSE)</f>
        <v>Korisnik invalidske ili starosne mirovine kojemu je zbog trajnih promjena u zdravstvenom stanju prijeko potrebna stalna pomoć i njega druge osobe</v>
      </c>
      <c r="G110" t="str">
        <f>VLOOKUP($D110,DSR!$B$7:$HS$1000,4,FALSE)</f>
        <v>DSR_004: §75-76</v>
      </c>
      <c r="H110" t="str">
        <f>VLOOKUP($D110,DSR!$B$7:$HS$1000,5,FALSE)</f>
        <v>MRMS</v>
      </c>
      <c r="I110" t="str">
        <f>VLOOKUP($D110,DSR!$B$7:$HS$1000,6,FALSE)</f>
        <v>HZMO</v>
      </c>
      <c r="J110" t="str">
        <f>VLOOKUP($D110,DSR!$B$7:$HS$1000,7,FALSE)</f>
        <v>NN</v>
      </c>
      <c r="K110" t="str">
        <f>VLOOKUP($D110,DSR!$B$7:$HS$1000,8,FALSE)</f>
        <v>KS</v>
      </c>
      <c r="L110" t="str">
        <f>VLOOKUP($D110,DSR!$B$7:$HS$1000,9,FALSE)</f>
        <v>ne</v>
      </c>
      <c r="M110" t="str">
        <f>VLOOKUP($D110,DSR!$B$7:$HS$1000,10,FALSE)</f>
        <v>SP</v>
      </c>
      <c r="N110" t="str">
        <f>VLOOKUP($D110,DSR!$B$7:$HS$1000,11,FALSE)</f>
        <v>DI</v>
      </c>
      <c r="O110" s="247">
        <f>VLOOKUP($D110,DSR!$B$7:$HS$1000,32,FALSE)</f>
        <v>7585</v>
      </c>
      <c r="P110" t="str">
        <f>VLOOKUP($D110,DSR!$B$7:$HS$1000,34,FALSE)</f>
        <v>nd</v>
      </c>
    </row>
    <row r="111" spans="1:16">
      <c r="A111" t="s">
        <v>47</v>
      </c>
      <c r="B111">
        <v>2011</v>
      </c>
      <c r="C111" t="s">
        <v>278</v>
      </c>
      <c r="D111" t="s">
        <v>742</v>
      </c>
      <c r="E111" t="str">
        <f>VLOOKUP($D111,DSR!$B$7:$HS$1000,2,FALSE)</f>
        <v>Doplatak za njegu i pomoć druge osobe za HRVI-a</v>
      </c>
      <c r="F111" t="str">
        <f>VLOOKUP($D111,DSR!$B$7:$HS$1000,3,FALSE)</f>
        <v>HRVI s težim oštećenjem organizma</v>
      </c>
      <c r="G111" t="str">
        <f>VLOOKUP($D111,DSR!$B$7:$HS$1000,4,FALSE)</f>
        <v>DSR_013: §67-69</v>
      </c>
      <c r="H111" t="str">
        <f>VLOOKUP($D111,DSR!$B$7:$HS$1000,5,FALSE)</f>
        <v>MBRAN</v>
      </c>
      <c r="I111" t="str">
        <f>VLOOKUP($D111,DSR!$B$7:$HS$1000,6,FALSE)</f>
        <v>MBRAN</v>
      </c>
      <c r="J111" t="str">
        <f>VLOOKUP($D111,DSR!$B$7:$HS$1000,7,FALSE)</f>
        <v>NN</v>
      </c>
      <c r="K111" t="str">
        <f>VLOOKUP($D111,DSR!$B$7:$HS$1000,8,FALSE)</f>
        <v>KS</v>
      </c>
      <c r="L111" t="str">
        <f>VLOOKUP($D111,DSR!$B$7:$HS$1000,9,FALSE)</f>
        <v>ne</v>
      </c>
      <c r="M111" t="str">
        <f>VLOOKUP($D111,DSR!$B$7:$HS$1000,10,FALSE)</f>
        <v>PO</v>
      </c>
      <c r="N111" t="str">
        <f>VLOOKUP($D111,DSR!$B$7:$HS$1000,11,FALSE)</f>
        <v>DI</v>
      </c>
      <c r="O111">
        <f>VLOOKUP($D111,DSR!$B$7:$HS$1000,12,FALSE)</f>
        <v>810</v>
      </c>
      <c r="P111">
        <f>VLOOKUP($D111,DSR!$B$7:$HS$1000,14,FALSE)</f>
        <v>32787346.57</v>
      </c>
    </row>
    <row r="112" spans="1:16">
      <c r="A112" t="s">
        <v>47</v>
      </c>
      <c r="B112">
        <v>2012</v>
      </c>
      <c r="C112" t="s">
        <v>278</v>
      </c>
      <c r="D112" t="s">
        <v>742</v>
      </c>
      <c r="E112" t="str">
        <f>VLOOKUP($D112,DSR!$B$7:$HS$1000,2,FALSE)</f>
        <v>Doplatak za njegu i pomoć druge osobe za HRVI-a</v>
      </c>
      <c r="F112" t="str">
        <f>VLOOKUP($D112,DSR!$B$7:$HS$1000,3,FALSE)</f>
        <v>HRVI s težim oštećenjem organizma</v>
      </c>
      <c r="G112" t="str">
        <f>VLOOKUP($D112,DSR!$B$7:$HS$1000,4,FALSE)</f>
        <v>DSR_013: §67-69</v>
      </c>
      <c r="H112" t="str">
        <f>VLOOKUP($D112,DSR!$B$7:$HS$1000,5,FALSE)</f>
        <v>MBRAN</v>
      </c>
      <c r="I112" t="str">
        <f>VLOOKUP($D112,DSR!$B$7:$HS$1000,6,FALSE)</f>
        <v>MBRAN</v>
      </c>
      <c r="J112" t="str">
        <f>VLOOKUP($D112,DSR!$B$7:$HS$1000,7,FALSE)</f>
        <v>NN</v>
      </c>
      <c r="K112" t="str">
        <f>VLOOKUP($D112,DSR!$B$7:$HS$1000,8,FALSE)</f>
        <v>KS</v>
      </c>
      <c r="L112" t="str">
        <f>VLOOKUP($D112,DSR!$B$7:$HS$1000,9,FALSE)</f>
        <v>ne</v>
      </c>
      <c r="M112" t="str">
        <f>VLOOKUP($D112,DSR!$B$7:$HS$1000,10,FALSE)</f>
        <v>PO</v>
      </c>
      <c r="N112" t="str">
        <f>VLOOKUP($D112,DSR!$B$7:$HS$1000,11,FALSE)</f>
        <v>DI</v>
      </c>
      <c r="O112" s="247">
        <f>VLOOKUP($D112,DSR!$B$7:$HS$1000,16,FALSE)</f>
        <v>821</v>
      </c>
      <c r="P112">
        <f>VLOOKUP($D112,DSR!$B$7:$HS$1000,18,FALSE)</f>
        <v>32463059.039999999</v>
      </c>
    </row>
    <row r="113" spans="1:16">
      <c r="A113" t="s">
        <v>47</v>
      </c>
      <c r="B113">
        <v>2013</v>
      </c>
      <c r="C113" t="s">
        <v>278</v>
      </c>
      <c r="D113" t="s">
        <v>742</v>
      </c>
      <c r="E113" t="str">
        <f>VLOOKUP($D113,DSR!$B$7:$HS$1000,2,FALSE)</f>
        <v>Doplatak za njegu i pomoć druge osobe za HRVI-a</v>
      </c>
      <c r="F113" t="str">
        <f>VLOOKUP($D113,DSR!$B$7:$HS$1000,3,FALSE)</f>
        <v>HRVI s težim oštećenjem organizma</v>
      </c>
      <c r="G113" t="str">
        <f>VLOOKUP($D113,DSR!$B$7:$HS$1000,4,FALSE)</f>
        <v>DSR_013: §67-69</v>
      </c>
      <c r="H113" t="str">
        <f>VLOOKUP($D113,DSR!$B$7:$HS$1000,5,FALSE)</f>
        <v>MBRAN</v>
      </c>
      <c r="I113" t="str">
        <f>VLOOKUP($D113,DSR!$B$7:$HS$1000,6,FALSE)</f>
        <v>MBRAN</v>
      </c>
      <c r="J113" t="str">
        <f>VLOOKUP($D113,DSR!$B$7:$HS$1000,7,FALSE)</f>
        <v>NN</v>
      </c>
      <c r="K113" t="str">
        <f>VLOOKUP($D113,DSR!$B$7:$HS$1000,8,FALSE)</f>
        <v>KS</v>
      </c>
      <c r="L113" t="str">
        <f>VLOOKUP($D113,DSR!$B$7:$HS$1000,9,FALSE)</f>
        <v>ne</v>
      </c>
      <c r="M113" t="str">
        <f>VLOOKUP($D113,DSR!$B$7:$HS$1000,10,FALSE)</f>
        <v>PO</v>
      </c>
      <c r="N113" t="str">
        <f>VLOOKUP($D113,DSR!$B$7:$HS$1000,11,FALSE)</f>
        <v>DI</v>
      </c>
      <c r="O113" s="247">
        <f>VLOOKUP($D113,DSR!$B$7:$HS$1000,20,FALSE)</f>
        <v>822</v>
      </c>
      <c r="P113">
        <f>VLOOKUP($D113,DSR!$B$7:$HS$1000,22,FALSE)</f>
        <v>32291561.690000001</v>
      </c>
    </row>
    <row r="114" spans="1:16">
      <c r="A114" t="s">
        <v>47</v>
      </c>
      <c r="B114">
        <v>2014</v>
      </c>
      <c r="C114" t="s">
        <v>278</v>
      </c>
      <c r="D114" t="s">
        <v>742</v>
      </c>
      <c r="E114" t="str">
        <f>VLOOKUP($D114,DSR!$B$7:$HS$1000,2,FALSE)</f>
        <v>Doplatak za njegu i pomoć druge osobe za HRVI-a</v>
      </c>
      <c r="F114" t="str">
        <f>VLOOKUP($D114,DSR!$B$7:$HS$1000,3,FALSE)</f>
        <v>HRVI s težim oštećenjem organizma</v>
      </c>
      <c r="G114" t="str">
        <f>VLOOKUP($D114,DSR!$B$7:$HS$1000,4,FALSE)</f>
        <v>DSR_013: §67-69</v>
      </c>
      <c r="H114" t="str">
        <f>VLOOKUP($D114,DSR!$B$7:$HS$1000,5,FALSE)</f>
        <v>MBRAN</v>
      </c>
      <c r="I114" t="str">
        <f>VLOOKUP($D114,DSR!$B$7:$HS$1000,6,FALSE)</f>
        <v>MBRAN</v>
      </c>
      <c r="J114" t="str">
        <f>VLOOKUP($D114,DSR!$B$7:$HS$1000,7,FALSE)</f>
        <v>NN</v>
      </c>
      <c r="K114" t="str">
        <f>VLOOKUP($D114,DSR!$B$7:$HS$1000,8,FALSE)</f>
        <v>KS</v>
      </c>
      <c r="L114" t="str">
        <f>VLOOKUP($D114,DSR!$B$7:$HS$1000,9,FALSE)</f>
        <v>ne</v>
      </c>
      <c r="M114" t="str">
        <f>VLOOKUP($D114,DSR!$B$7:$HS$1000,10,FALSE)</f>
        <v>PO</v>
      </c>
      <c r="N114" t="str">
        <f>VLOOKUP($D114,DSR!$B$7:$HS$1000,11,FALSE)</f>
        <v>DI</v>
      </c>
      <c r="O114" s="247">
        <f>VLOOKUP($D114,DSR!$B$7:$HS$1000,24,FALSE)</f>
        <v>852</v>
      </c>
      <c r="P114" t="str">
        <f>VLOOKUP($D114,DSR!$B$7:$HS$1000,26,FALSE)</f>
        <v>nd</v>
      </c>
    </row>
    <row r="115" spans="1:16">
      <c r="A115" t="s">
        <v>47</v>
      </c>
      <c r="B115">
        <v>2015</v>
      </c>
      <c r="C115" t="s">
        <v>278</v>
      </c>
      <c r="D115" t="s">
        <v>742</v>
      </c>
      <c r="E115" t="str">
        <f>VLOOKUP($D115,DSR!$B$7:$HS$1000,2,FALSE)</f>
        <v>Doplatak za njegu i pomoć druge osobe za HRVI-a</v>
      </c>
      <c r="F115" t="str">
        <f>VLOOKUP($D115,DSR!$B$7:$HS$1000,3,FALSE)</f>
        <v>HRVI s težim oštećenjem organizma</v>
      </c>
      <c r="G115" t="str">
        <f>VLOOKUP($D115,DSR!$B$7:$HS$1000,4,FALSE)</f>
        <v>DSR_013: §67-69</v>
      </c>
      <c r="H115" t="str">
        <f>VLOOKUP($D115,DSR!$B$7:$HS$1000,5,FALSE)</f>
        <v>MBRAN</v>
      </c>
      <c r="I115" t="str">
        <f>VLOOKUP($D115,DSR!$B$7:$HS$1000,6,FALSE)</f>
        <v>MBRAN</v>
      </c>
      <c r="J115" t="str">
        <f>VLOOKUP($D115,DSR!$B$7:$HS$1000,7,FALSE)</f>
        <v>NN</v>
      </c>
      <c r="K115" t="str">
        <f>VLOOKUP($D115,DSR!$B$7:$HS$1000,8,FALSE)</f>
        <v>KS</v>
      </c>
      <c r="L115" t="str">
        <f>VLOOKUP($D115,DSR!$B$7:$HS$1000,9,FALSE)</f>
        <v>ne</v>
      </c>
      <c r="M115" t="str">
        <f>VLOOKUP($D115,DSR!$B$7:$HS$1000,10,FALSE)</f>
        <v>PO</v>
      </c>
      <c r="N115" t="str">
        <f>VLOOKUP($D115,DSR!$B$7:$HS$1000,11,FALSE)</f>
        <v>DI</v>
      </c>
      <c r="O115" s="247">
        <f>VLOOKUP($D115,DSR!$B$7:$HS$1000,28,FALSE)</f>
        <v>835</v>
      </c>
      <c r="P115" t="str">
        <f>VLOOKUP($D115,DSR!$B$7:$HS$1000,30,FALSE)</f>
        <v>nd</v>
      </c>
    </row>
    <row r="116" spans="1:16">
      <c r="A116" t="s">
        <v>47</v>
      </c>
      <c r="B116">
        <v>2016</v>
      </c>
      <c r="C116" t="s">
        <v>278</v>
      </c>
      <c r="D116" t="s">
        <v>742</v>
      </c>
      <c r="E116" t="str">
        <f>VLOOKUP($D116,DSR!$B$7:$HS$1000,2,FALSE)</f>
        <v>Doplatak za njegu i pomoć druge osobe za HRVI-a</v>
      </c>
      <c r="F116" t="str">
        <f>VLOOKUP($D116,DSR!$B$7:$HS$1000,3,FALSE)</f>
        <v>HRVI s težim oštećenjem organizma</v>
      </c>
      <c r="G116" t="str">
        <f>VLOOKUP($D116,DSR!$B$7:$HS$1000,4,FALSE)</f>
        <v>DSR_013: §67-69</v>
      </c>
      <c r="H116" t="str">
        <f>VLOOKUP($D116,DSR!$B$7:$HS$1000,5,FALSE)</f>
        <v>MBRAN</v>
      </c>
      <c r="I116" t="str">
        <f>VLOOKUP($D116,DSR!$B$7:$HS$1000,6,FALSE)</f>
        <v>MBRAN</v>
      </c>
      <c r="J116" t="str">
        <f>VLOOKUP($D116,DSR!$B$7:$HS$1000,7,FALSE)</f>
        <v>NN</v>
      </c>
      <c r="K116" t="str">
        <f>VLOOKUP($D116,DSR!$B$7:$HS$1000,8,FALSE)</f>
        <v>KS</v>
      </c>
      <c r="L116" t="str">
        <f>VLOOKUP($D116,DSR!$B$7:$HS$1000,9,FALSE)</f>
        <v>ne</v>
      </c>
      <c r="M116" t="str">
        <f>VLOOKUP($D116,DSR!$B$7:$HS$1000,10,FALSE)</f>
        <v>PO</v>
      </c>
      <c r="N116" t="str">
        <f>VLOOKUP($D116,DSR!$B$7:$HS$1000,11,FALSE)</f>
        <v>DI</v>
      </c>
      <c r="O116" s="247" t="str">
        <f>VLOOKUP($D116,DSR!$B$7:$HS$1000,32,FALSE)</f>
        <v>nd</v>
      </c>
      <c r="P116" t="str">
        <f>VLOOKUP($D116,DSR!$B$7:$HS$1000,34,FALSE)</f>
        <v>nd</v>
      </c>
    </row>
    <row r="117" spans="1:16">
      <c r="A117" t="s">
        <v>47</v>
      </c>
      <c r="B117">
        <v>2011</v>
      </c>
      <c r="C117" t="s">
        <v>278</v>
      </c>
      <c r="D117" t="s">
        <v>752</v>
      </c>
      <c r="E117" t="str">
        <f>VLOOKUP($D117,DSR!$B$7:$HS$1000,2,FALSE)</f>
        <v>Dodatak za njegu i pomoć druge osobe za MVI-a</v>
      </c>
      <c r="F117" t="str">
        <f>VLOOKUP($D117,DSR!$B$7:$HS$1000,3,FALSE)</f>
        <v>MVI s težim oštećenjem organizma</v>
      </c>
      <c r="G117" t="str">
        <f>VLOOKUP($D117,DSR!$B$7:$HS$1000,4,FALSE)</f>
        <v>DSR_020: §17-18</v>
      </c>
      <c r="H117" t="str">
        <f>VLOOKUP($D117,DSR!$B$7:$HS$1000,5,FALSE)</f>
        <v>MBRAN</v>
      </c>
      <c r="I117" t="str">
        <f>VLOOKUP($D117,DSR!$B$7:$HS$1000,6,FALSE)</f>
        <v>MBRAN</v>
      </c>
      <c r="J117" t="str">
        <f>VLOOKUP($D117,DSR!$B$7:$HS$1000,7,FALSE)</f>
        <v>NN</v>
      </c>
      <c r="K117" t="str">
        <f>VLOOKUP($D117,DSR!$B$7:$HS$1000,8,FALSE)</f>
        <v>KS</v>
      </c>
      <c r="L117" t="str">
        <f>VLOOKUP($D117,DSR!$B$7:$HS$1000,9,FALSE)</f>
        <v>ne</v>
      </c>
      <c r="M117" t="str">
        <f>VLOOKUP($D117,DSR!$B$7:$HS$1000,10,FALSE)</f>
        <v>PO</v>
      </c>
      <c r="N117" t="str">
        <f>VLOOKUP($D117,DSR!$B$7:$HS$1000,11,FALSE)</f>
        <v>DI</v>
      </c>
      <c r="O117">
        <f>VLOOKUP($D117,DSR!$B$7:$HS$1000,12,FALSE)</f>
        <v>27</v>
      </c>
      <c r="P117">
        <f>VLOOKUP($D117,DSR!$B$7:$HS$1000,14,FALSE)</f>
        <v>956890.2</v>
      </c>
    </row>
    <row r="118" spans="1:16">
      <c r="A118" t="s">
        <v>47</v>
      </c>
      <c r="B118">
        <v>2012</v>
      </c>
      <c r="C118" t="s">
        <v>278</v>
      </c>
      <c r="D118" t="s">
        <v>752</v>
      </c>
      <c r="E118" t="str">
        <f>VLOOKUP($D118,DSR!$B$7:$HS$1000,2,FALSE)</f>
        <v>Dodatak za njegu i pomoć druge osobe za MVI-a</v>
      </c>
      <c r="F118" t="str">
        <f>VLOOKUP($D118,DSR!$B$7:$HS$1000,3,FALSE)</f>
        <v>MVI s težim oštećenjem organizma</v>
      </c>
      <c r="G118" t="str">
        <f>VLOOKUP($D118,DSR!$B$7:$HS$1000,4,FALSE)</f>
        <v>DSR_020: §17-18</v>
      </c>
      <c r="H118" t="str">
        <f>VLOOKUP($D118,DSR!$B$7:$HS$1000,5,FALSE)</f>
        <v>MBRAN</v>
      </c>
      <c r="I118" t="str">
        <f>VLOOKUP($D118,DSR!$B$7:$HS$1000,6,FALSE)</f>
        <v>MBRAN</v>
      </c>
      <c r="J118" t="str">
        <f>VLOOKUP($D118,DSR!$B$7:$HS$1000,7,FALSE)</f>
        <v>NN</v>
      </c>
      <c r="K118" t="str">
        <f>VLOOKUP($D118,DSR!$B$7:$HS$1000,8,FALSE)</f>
        <v>KS</v>
      </c>
      <c r="L118" t="str">
        <f>VLOOKUP($D118,DSR!$B$7:$HS$1000,9,FALSE)</f>
        <v>ne</v>
      </c>
      <c r="M118" t="str">
        <f>VLOOKUP($D118,DSR!$B$7:$HS$1000,10,FALSE)</f>
        <v>PO</v>
      </c>
      <c r="N118" t="str">
        <f>VLOOKUP($D118,DSR!$B$7:$HS$1000,11,FALSE)</f>
        <v>DI</v>
      </c>
      <c r="O118" s="247">
        <f>VLOOKUP($D118,DSR!$B$7:$HS$1000,16,FALSE)</f>
        <v>27</v>
      </c>
      <c r="P118">
        <f>VLOOKUP($D118,DSR!$B$7:$HS$1000,18,FALSE)</f>
        <v>928353.12</v>
      </c>
    </row>
    <row r="119" spans="1:16">
      <c r="A119" t="s">
        <v>47</v>
      </c>
      <c r="B119">
        <v>2013</v>
      </c>
      <c r="C119" t="s">
        <v>278</v>
      </c>
      <c r="D119" t="s">
        <v>752</v>
      </c>
      <c r="E119" t="str">
        <f>VLOOKUP($D119,DSR!$B$7:$HS$1000,2,FALSE)</f>
        <v>Dodatak za njegu i pomoć druge osobe za MVI-a</v>
      </c>
      <c r="F119" t="str">
        <f>VLOOKUP($D119,DSR!$B$7:$HS$1000,3,FALSE)</f>
        <v>MVI s težim oštećenjem organizma</v>
      </c>
      <c r="G119" t="str">
        <f>VLOOKUP($D119,DSR!$B$7:$HS$1000,4,FALSE)</f>
        <v>DSR_020: §17-18</v>
      </c>
      <c r="H119" t="str">
        <f>VLOOKUP($D119,DSR!$B$7:$HS$1000,5,FALSE)</f>
        <v>MBRAN</v>
      </c>
      <c r="I119" t="str">
        <f>VLOOKUP($D119,DSR!$B$7:$HS$1000,6,FALSE)</f>
        <v>MBRAN</v>
      </c>
      <c r="J119" t="str">
        <f>VLOOKUP($D119,DSR!$B$7:$HS$1000,7,FALSE)</f>
        <v>NN</v>
      </c>
      <c r="K119" t="str">
        <f>VLOOKUP($D119,DSR!$B$7:$HS$1000,8,FALSE)</f>
        <v>KS</v>
      </c>
      <c r="L119" t="str">
        <f>VLOOKUP($D119,DSR!$B$7:$HS$1000,9,FALSE)</f>
        <v>ne</v>
      </c>
      <c r="M119" t="str">
        <f>VLOOKUP($D119,DSR!$B$7:$HS$1000,10,FALSE)</f>
        <v>PO</v>
      </c>
      <c r="N119" t="str">
        <f>VLOOKUP($D119,DSR!$B$7:$HS$1000,11,FALSE)</f>
        <v>DI</v>
      </c>
      <c r="O119" s="247">
        <f>VLOOKUP($D119,DSR!$B$7:$HS$1000,20,FALSE)</f>
        <v>27</v>
      </c>
      <c r="P119">
        <f>VLOOKUP($D119,DSR!$B$7:$HS$1000,22,FALSE)</f>
        <v>928353.12</v>
      </c>
    </row>
    <row r="120" spans="1:16">
      <c r="A120" t="s">
        <v>47</v>
      </c>
      <c r="B120">
        <v>2014</v>
      </c>
      <c r="C120" t="s">
        <v>278</v>
      </c>
      <c r="D120" t="s">
        <v>752</v>
      </c>
      <c r="E120" t="str">
        <f>VLOOKUP($D120,DSR!$B$7:$HS$1000,2,FALSE)</f>
        <v>Dodatak za njegu i pomoć druge osobe za MVI-a</v>
      </c>
      <c r="F120" t="str">
        <f>VLOOKUP($D120,DSR!$B$7:$HS$1000,3,FALSE)</f>
        <v>MVI s težim oštećenjem organizma</v>
      </c>
      <c r="G120" t="str">
        <f>VLOOKUP($D120,DSR!$B$7:$HS$1000,4,FALSE)</f>
        <v>DSR_020: §17-18</v>
      </c>
      <c r="H120" t="str">
        <f>VLOOKUP($D120,DSR!$B$7:$HS$1000,5,FALSE)</f>
        <v>MBRAN</v>
      </c>
      <c r="I120" t="str">
        <f>VLOOKUP($D120,DSR!$B$7:$HS$1000,6,FALSE)</f>
        <v>MBRAN</v>
      </c>
      <c r="J120" t="str">
        <f>VLOOKUP($D120,DSR!$B$7:$HS$1000,7,FALSE)</f>
        <v>NN</v>
      </c>
      <c r="K120" t="str">
        <f>VLOOKUP($D120,DSR!$B$7:$HS$1000,8,FALSE)</f>
        <v>KS</v>
      </c>
      <c r="L120" t="str">
        <f>VLOOKUP($D120,DSR!$B$7:$HS$1000,9,FALSE)</f>
        <v>ne</v>
      </c>
      <c r="M120" t="str">
        <f>VLOOKUP($D120,DSR!$B$7:$HS$1000,10,FALSE)</f>
        <v>PO</v>
      </c>
      <c r="N120" t="str">
        <f>VLOOKUP($D120,DSR!$B$7:$HS$1000,11,FALSE)</f>
        <v>DI</v>
      </c>
      <c r="O120" s="247">
        <f>VLOOKUP($D120,DSR!$B$7:$HS$1000,24,FALSE)</f>
        <v>27</v>
      </c>
      <c r="P120" t="str">
        <f>VLOOKUP($D120,DSR!$B$7:$HS$1000,26,FALSE)</f>
        <v>nd</v>
      </c>
    </row>
    <row r="121" spans="1:16">
      <c r="A121" t="s">
        <v>47</v>
      </c>
      <c r="B121">
        <v>2015</v>
      </c>
      <c r="C121" t="s">
        <v>278</v>
      </c>
      <c r="D121" t="s">
        <v>752</v>
      </c>
      <c r="E121" t="str">
        <f>VLOOKUP($D121,DSR!$B$7:$HS$1000,2,FALSE)</f>
        <v>Dodatak za njegu i pomoć druge osobe za MVI-a</v>
      </c>
      <c r="F121" t="str">
        <f>VLOOKUP($D121,DSR!$B$7:$HS$1000,3,FALSE)</f>
        <v>MVI s težim oštećenjem organizma</v>
      </c>
      <c r="G121" t="str">
        <f>VLOOKUP($D121,DSR!$B$7:$HS$1000,4,FALSE)</f>
        <v>DSR_020: §17-18</v>
      </c>
      <c r="H121" t="str">
        <f>VLOOKUP($D121,DSR!$B$7:$HS$1000,5,FALSE)</f>
        <v>MBRAN</v>
      </c>
      <c r="I121" t="str">
        <f>VLOOKUP($D121,DSR!$B$7:$HS$1000,6,FALSE)</f>
        <v>MBRAN</v>
      </c>
      <c r="J121" t="str">
        <f>VLOOKUP($D121,DSR!$B$7:$HS$1000,7,FALSE)</f>
        <v>NN</v>
      </c>
      <c r="K121" t="str">
        <f>VLOOKUP($D121,DSR!$B$7:$HS$1000,8,FALSE)</f>
        <v>KS</v>
      </c>
      <c r="L121" t="str">
        <f>VLOOKUP($D121,DSR!$B$7:$HS$1000,9,FALSE)</f>
        <v>ne</v>
      </c>
      <c r="M121" t="str">
        <f>VLOOKUP($D121,DSR!$B$7:$HS$1000,10,FALSE)</f>
        <v>PO</v>
      </c>
      <c r="N121" t="str">
        <f>VLOOKUP($D121,DSR!$B$7:$HS$1000,11,FALSE)</f>
        <v>DI</v>
      </c>
      <c r="O121" s="247" t="str">
        <f>VLOOKUP($D121,DSR!$B$7:$HS$1000,28,FALSE)</f>
        <v>nd</v>
      </c>
      <c r="P121" t="str">
        <f>VLOOKUP($D121,DSR!$B$7:$HS$1000,30,FALSE)</f>
        <v>nd</v>
      </c>
    </row>
    <row r="122" spans="1:16">
      <c r="A122" t="s">
        <v>47</v>
      </c>
      <c r="B122">
        <v>2016</v>
      </c>
      <c r="C122" t="s">
        <v>278</v>
      </c>
      <c r="D122" t="s">
        <v>752</v>
      </c>
      <c r="E122" t="str">
        <f>VLOOKUP($D122,DSR!$B$7:$HS$1000,2,FALSE)</f>
        <v>Dodatak za njegu i pomoć druge osobe za MVI-a</v>
      </c>
      <c r="F122" t="str">
        <f>VLOOKUP($D122,DSR!$B$7:$HS$1000,3,FALSE)</f>
        <v>MVI s težim oštećenjem organizma</v>
      </c>
      <c r="G122" t="str">
        <f>VLOOKUP($D122,DSR!$B$7:$HS$1000,4,FALSE)</f>
        <v>DSR_020: §17-18</v>
      </c>
      <c r="H122" t="str">
        <f>VLOOKUP($D122,DSR!$B$7:$HS$1000,5,FALSE)</f>
        <v>MBRAN</v>
      </c>
      <c r="I122" t="str">
        <f>VLOOKUP($D122,DSR!$B$7:$HS$1000,6,FALSE)</f>
        <v>MBRAN</v>
      </c>
      <c r="J122" t="str">
        <f>VLOOKUP($D122,DSR!$B$7:$HS$1000,7,FALSE)</f>
        <v>NN</v>
      </c>
      <c r="K122" t="str">
        <f>VLOOKUP($D122,DSR!$B$7:$HS$1000,8,FALSE)</f>
        <v>KS</v>
      </c>
      <c r="L122" t="str">
        <f>VLOOKUP($D122,DSR!$B$7:$HS$1000,9,FALSE)</f>
        <v>ne</v>
      </c>
      <c r="M122" t="str">
        <f>VLOOKUP($D122,DSR!$B$7:$HS$1000,10,FALSE)</f>
        <v>PO</v>
      </c>
      <c r="N122" t="str">
        <f>VLOOKUP($D122,DSR!$B$7:$HS$1000,11,FALSE)</f>
        <v>DI</v>
      </c>
      <c r="O122" s="247" t="str">
        <f>VLOOKUP($D122,DSR!$B$7:$HS$1000,32,FALSE)</f>
        <v>nd</v>
      </c>
      <c r="P122" t="str">
        <f>VLOOKUP($D122,DSR!$B$7:$HS$1000,34,FALSE)</f>
        <v>nd</v>
      </c>
    </row>
    <row r="123" spans="1:16">
      <c r="A123" t="s">
        <v>47</v>
      </c>
      <c r="B123">
        <v>2011</v>
      </c>
      <c r="C123" t="s">
        <v>278</v>
      </c>
      <c r="D123" t="s">
        <v>756</v>
      </c>
      <c r="E123" t="str">
        <f>VLOOKUP($D123,DSR!$B$7:$HS$1000,2,FALSE)</f>
        <v>Dodatak za njegu i pomoć druge osobe za CIR-a</v>
      </c>
      <c r="F123" t="str">
        <f>VLOOKUP($D123,DSR!$B$7:$HS$1000,3,FALSE)</f>
        <v>CIR s težim oštećenjem organizma</v>
      </c>
      <c r="G123" t="str">
        <f>VLOOKUP($D123,DSR!$B$7:$HS$1000,4,FALSE)</f>
        <v>DSR_020: §17-18</v>
      </c>
      <c r="H123" t="str">
        <f>VLOOKUP($D123,DSR!$B$7:$HS$1000,5,FALSE)</f>
        <v>MBRAN</v>
      </c>
      <c r="I123" t="str">
        <f>VLOOKUP($D123,DSR!$B$7:$HS$1000,6,FALSE)</f>
        <v>MBRAN</v>
      </c>
      <c r="J123" t="str">
        <f>VLOOKUP($D123,DSR!$B$7:$HS$1000,7,FALSE)</f>
        <v>NN</v>
      </c>
      <c r="K123" t="str">
        <f>VLOOKUP($D123,DSR!$B$7:$HS$1000,8,FALSE)</f>
        <v>KS</v>
      </c>
      <c r="L123" t="str">
        <f>VLOOKUP($D123,DSR!$B$7:$HS$1000,9,FALSE)</f>
        <v>ne</v>
      </c>
      <c r="M123" t="str">
        <f>VLOOKUP($D123,DSR!$B$7:$HS$1000,10,FALSE)</f>
        <v>PO</v>
      </c>
      <c r="N123" t="str">
        <f>VLOOKUP($D123,DSR!$B$7:$HS$1000,11,FALSE)</f>
        <v>DI</v>
      </c>
      <c r="O123" t="str">
        <f>VLOOKUP($D123,DSR!$B$7:$HS$1000,12,FALSE)</f>
        <v>nd</v>
      </c>
      <c r="P123" t="str">
        <f>VLOOKUP($D123,DSR!$B$7:$HS$1000,14,FALSE)</f>
        <v>nd</v>
      </c>
    </row>
    <row r="124" spans="1:16">
      <c r="A124" t="s">
        <v>47</v>
      </c>
      <c r="B124">
        <v>2012</v>
      </c>
      <c r="C124" t="s">
        <v>278</v>
      </c>
      <c r="D124" t="s">
        <v>756</v>
      </c>
      <c r="E124" t="str">
        <f>VLOOKUP($D124,DSR!$B$7:$HS$1000,2,FALSE)</f>
        <v>Dodatak za njegu i pomoć druge osobe za CIR-a</v>
      </c>
      <c r="F124" t="str">
        <f>VLOOKUP($D124,DSR!$B$7:$HS$1000,3,FALSE)</f>
        <v>CIR s težim oštećenjem organizma</v>
      </c>
      <c r="G124" t="str">
        <f>VLOOKUP($D124,DSR!$B$7:$HS$1000,4,FALSE)</f>
        <v>DSR_020: §17-18</v>
      </c>
      <c r="H124" t="str">
        <f>VLOOKUP($D124,DSR!$B$7:$HS$1000,5,FALSE)</f>
        <v>MBRAN</v>
      </c>
      <c r="I124" t="str">
        <f>VLOOKUP($D124,DSR!$B$7:$HS$1000,6,FALSE)</f>
        <v>MBRAN</v>
      </c>
      <c r="J124" t="str">
        <f>VLOOKUP($D124,DSR!$B$7:$HS$1000,7,FALSE)</f>
        <v>NN</v>
      </c>
      <c r="K124" t="str">
        <f>VLOOKUP($D124,DSR!$B$7:$HS$1000,8,FALSE)</f>
        <v>KS</v>
      </c>
      <c r="L124" t="str">
        <f>VLOOKUP($D124,DSR!$B$7:$HS$1000,9,FALSE)</f>
        <v>ne</v>
      </c>
      <c r="M124" t="str">
        <f>VLOOKUP($D124,DSR!$B$7:$HS$1000,10,FALSE)</f>
        <v>PO</v>
      </c>
      <c r="N124" t="str">
        <f>VLOOKUP($D124,DSR!$B$7:$HS$1000,11,FALSE)</f>
        <v>DI</v>
      </c>
      <c r="O124" s="247" t="str">
        <f>VLOOKUP($D124,DSR!$B$7:$HS$1000,16,FALSE)</f>
        <v>nd</v>
      </c>
      <c r="P124" t="str">
        <f>VLOOKUP($D124,DSR!$B$7:$HS$1000,18,FALSE)</f>
        <v>nd</v>
      </c>
    </row>
    <row r="125" spans="1:16">
      <c r="A125" t="s">
        <v>47</v>
      </c>
      <c r="B125">
        <v>2013</v>
      </c>
      <c r="C125" t="s">
        <v>278</v>
      </c>
      <c r="D125" t="s">
        <v>756</v>
      </c>
      <c r="E125" t="str">
        <f>VLOOKUP($D125,DSR!$B$7:$HS$1000,2,FALSE)</f>
        <v>Dodatak za njegu i pomoć druge osobe za CIR-a</v>
      </c>
      <c r="F125" t="str">
        <f>VLOOKUP($D125,DSR!$B$7:$HS$1000,3,FALSE)</f>
        <v>CIR s težim oštećenjem organizma</v>
      </c>
      <c r="G125" t="str">
        <f>VLOOKUP($D125,DSR!$B$7:$HS$1000,4,FALSE)</f>
        <v>DSR_020: §17-18</v>
      </c>
      <c r="H125" t="str">
        <f>VLOOKUP($D125,DSR!$B$7:$HS$1000,5,FALSE)</f>
        <v>MBRAN</v>
      </c>
      <c r="I125" t="str">
        <f>VLOOKUP($D125,DSR!$B$7:$HS$1000,6,FALSE)</f>
        <v>MBRAN</v>
      </c>
      <c r="J125" t="str">
        <f>VLOOKUP($D125,DSR!$B$7:$HS$1000,7,FALSE)</f>
        <v>NN</v>
      </c>
      <c r="K125" t="str">
        <f>VLOOKUP($D125,DSR!$B$7:$HS$1000,8,FALSE)</f>
        <v>KS</v>
      </c>
      <c r="L125" t="str">
        <f>VLOOKUP($D125,DSR!$B$7:$HS$1000,9,FALSE)</f>
        <v>ne</v>
      </c>
      <c r="M125" t="str">
        <f>VLOOKUP($D125,DSR!$B$7:$HS$1000,10,FALSE)</f>
        <v>PO</v>
      </c>
      <c r="N125" t="str">
        <f>VLOOKUP($D125,DSR!$B$7:$HS$1000,11,FALSE)</f>
        <v>DI</v>
      </c>
      <c r="O125" s="247" t="str">
        <f>VLOOKUP($D125,DSR!$B$7:$HS$1000,20,FALSE)</f>
        <v>nd</v>
      </c>
      <c r="P125" t="str">
        <f>VLOOKUP($D125,DSR!$B$7:$HS$1000,22,FALSE)</f>
        <v>nd</v>
      </c>
    </row>
    <row r="126" spans="1:16">
      <c r="A126" t="s">
        <v>47</v>
      </c>
      <c r="B126">
        <v>2014</v>
      </c>
      <c r="C126" t="s">
        <v>278</v>
      </c>
      <c r="D126" t="s">
        <v>756</v>
      </c>
      <c r="E126" t="str">
        <f>VLOOKUP($D126,DSR!$B$7:$HS$1000,2,FALSE)</f>
        <v>Dodatak za njegu i pomoć druge osobe za CIR-a</v>
      </c>
      <c r="F126" t="str">
        <f>VLOOKUP($D126,DSR!$B$7:$HS$1000,3,FALSE)</f>
        <v>CIR s težim oštećenjem organizma</v>
      </c>
      <c r="G126" t="str">
        <f>VLOOKUP($D126,DSR!$B$7:$HS$1000,4,FALSE)</f>
        <v>DSR_020: §17-18</v>
      </c>
      <c r="H126" t="str">
        <f>VLOOKUP($D126,DSR!$B$7:$HS$1000,5,FALSE)</f>
        <v>MBRAN</v>
      </c>
      <c r="I126" t="str">
        <f>VLOOKUP($D126,DSR!$B$7:$HS$1000,6,FALSE)</f>
        <v>MBRAN</v>
      </c>
      <c r="J126" t="str">
        <f>VLOOKUP($D126,DSR!$B$7:$HS$1000,7,FALSE)</f>
        <v>NN</v>
      </c>
      <c r="K126" t="str">
        <f>VLOOKUP($D126,DSR!$B$7:$HS$1000,8,FALSE)</f>
        <v>KS</v>
      </c>
      <c r="L126" t="str">
        <f>VLOOKUP($D126,DSR!$B$7:$HS$1000,9,FALSE)</f>
        <v>ne</v>
      </c>
      <c r="M126" t="str">
        <f>VLOOKUP($D126,DSR!$B$7:$HS$1000,10,FALSE)</f>
        <v>PO</v>
      </c>
      <c r="N126" t="str">
        <f>VLOOKUP($D126,DSR!$B$7:$HS$1000,11,FALSE)</f>
        <v>DI</v>
      </c>
      <c r="O126" s="247" t="str">
        <f>VLOOKUP($D126,DSR!$B$7:$HS$1000,24,FALSE)</f>
        <v>nd</v>
      </c>
      <c r="P126" t="str">
        <f>VLOOKUP($D126,DSR!$B$7:$HS$1000,26,FALSE)</f>
        <v>nd</v>
      </c>
    </row>
    <row r="127" spans="1:16">
      <c r="A127" t="s">
        <v>47</v>
      </c>
      <c r="B127">
        <v>2015</v>
      </c>
      <c r="C127" t="s">
        <v>278</v>
      </c>
      <c r="D127" t="s">
        <v>756</v>
      </c>
      <c r="E127" t="str">
        <f>VLOOKUP($D127,DSR!$B$7:$HS$1000,2,FALSE)</f>
        <v>Dodatak za njegu i pomoć druge osobe za CIR-a</v>
      </c>
      <c r="F127" t="str">
        <f>VLOOKUP($D127,DSR!$B$7:$HS$1000,3,FALSE)</f>
        <v>CIR s težim oštećenjem organizma</v>
      </c>
      <c r="G127" t="str">
        <f>VLOOKUP($D127,DSR!$B$7:$HS$1000,4,FALSE)</f>
        <v>DSR_020: §17-18</v>
      </c>
      <c r="H127" t="str">
        <f>VLOOKUP($D127,DSR!$B$7:$HS$1000,5,FALSE)</f>
        <v>MBRAN</v>
      </c>
      <c r="I127" t="str">
        <f>VLOOKUP($D127,DSR!$B$7:$HS$1000,6,FALSE)</f>
        <v>MBRAN</v>
      </c>
      <c r="J127" t="str">
        <f>VLOOKUP($D127,DSR!$B$7:$HS$1000,7,FALSE)</f>
        <v>NN</v>
      </c>
      <c r="K127" t="str">
        <f>VLOOKUP($D127,DSR!$B$7:$HS$1000,8,FALSE)</f>
        <v>KS</v>
      </c>
      <c r="L127" t="str">
        <f>VLOOKUP($D127,DSR!$B$7:$HS$1000,9,FALSE)</f>
        <v>ne</v>
      </c>
      <c r="M127" t="str">
        <f>VLOOKUP($D127,DSR!$B$7:$HS$1000,10,FALSE)</f>
        <v>PO</v>
      </c>
      <c r="N127" t="str">
        <f>VLOOKUP($D127,DSR!$B$7:$HS$1000,11,FALSE)</f>
        <v>DI</v>
      </c>
      <c r="O127" s="247" t="str">
        <f>VLOOKUP($D127,DSR!$B$7:$HS$1000,28,FALSE)</f>
        <v>nd</v>
      </c>
      <c r="P127" t="str">
        <f>VLOOKUP($D127,DSR!$B$7:$HS$1000,30,FALSE)</f>
        <v>nd</v>
      </c>
    </row>
    <row r="128" spans="1:16">
      <c r="A128" t="s">
        <v>47</v>
      </c>
      <c r="B128">
        <v>2016</v>
      </c>
      <c r="C128" t="s">
        <v>278</v>
      </c>
      <c r="D128" t="s">
        <v>756</v>
      </c>
      <c r="E128" t="str">
        <f>VLOOKUP($D128,DSR!$B$7:$HS$1000,2,FALSE)</f>
        <v>Dodatak za njegu i pomoć druge osobe za CIR-a</v>
      </c>
      <c r="F128" t="str">
        <f>VLOOKUP($D128,DSR!$B$7:$HS$1000,3,FALSE)</f>
        <v>CIR s težim oštećenjem organizma</v>
      </c>
      <c r="G128" t="str">
        <f>VLOOKUP($D128,DSR!$B$7:$HS$1000,4,FALSE)</f>
        <v>DSR_020: §17-18</v>
      </c>
      <c r="H128" t="str">
        <f>VLOOKUP($D128,DSR!$B$7:$HS$1000,5,FALSE)</f>
        <v>MBRAN</v>
      </c>
      <c r="I128" t="str">
        <f>VLOOKUP($D128,DSR!$B$7:$HS$1000,6,FALSE)</f>
        <v>MBRAN</v>
      </c>
      <c r="J128" t="str">
        <f>VLOOKUP($D128,DSR!$B$7:$HS$1000,7,FALSE)</f>
        <v>NN</v>
      </c>
      <c r="K128" t="str">
        <f>VLOOKUP($D128,DSR!$B$7:$HS$1000,8,FALSE)</f>
        <v>KS</v>
      </c>
      <c r="L128" t="str">
        <f>VLOOKUP($D128,DSR!$B$7:$HS$1000,9,FALSE)</f>
        <v>ne</v>
      </c>
      <c r="M128" t="str">
        <f>VLOOKUP($D128,DSR!$B$7:$HS$1000,10,FALSE)</f>
        <v>PO</v>
      </c>
      <c r="N128" t="str">
        <f>VLOOKUP($D128,DSR!$B$7:$HS$1000,11,FALSE)</f>
        <v>DI</v>
      </c>
      <c r="O128" s="247" t="str">
        <f>VLOOKUP($D128,DSR!$B$7:$HS$1000,32,FALSE)</f>
        <v>nd</v>
      </c>
      <c r="P128" t="str">
        <f>VLOOKUP($D128,DSR!$B$7:$HS$1000,34,FALSE)</f>
        <v>nd</v>
      </c>
    </row>
    <row r="129" spans="1:16">
      <c r="A129" t="s">
        <v>47</v>
      </c>
      <c r="B129">
        <v>2011</v>
      </c>
      <c r="C129" t="s">
        <v>278</v>
      </c>
      <c r="D129" t="s">
        <v>759</v>
      </c>
      <c r="E129" t="str">
        <f>VLOOKUP($D129,DSR!$B$7:$HS$1000,2,FALSE)</f>
        <v>Dodatak za njegu i pomoć druge osobe za RVI-a</v>
      </c>
      <c r="F129" t="str">
        <f>VLOOKUP($D129,DSR!$B$7:$HS$1000,3,FALSE)</f>
        <v>RVI s težim oštećenjem organizma</v>
      </c>
      <c r="G129" t="str">
        <f>VLOOKUP($D129,DSR!$B$7:$HS$1000,4,FALSE)</f>
        <v>DSR_020: §17-18</v>
      </c>
      <c r="H129" t="str">
        <f>VLOOKUP($D129,DSR!$B$7:$HS$1000,5,FALSE)</f>
        <v>MBRAN</v>
      </c>
      <c r="I129" t="str">
        <f>VLOOKUP($D129,DSR!$B$7:$HS$1000,6,FALSE)</f>
        <v>MBRAN</v>
      </c>
      <c r="J129" t="str">
        <f>VLOOKUP($D129,DSR!$B$7:$HS$1000,7,FALSE)</f>
        <v>NN</v>
      </c>
      <c r="K129" t="str">
        <f>VLOOKUP($D129,DSR!$B$7:$HS$1000,8,FALSE)</f>
        <v>KS</v>
      </c>
      <c r="L129" t="str">
        <f>VLOOKUP($D129,DSR!$B$7:$HS$1000,9,FALSE)</f>
        <v>ne</v>
      </c>
      <c r="M129" t="str">
        <f>VLOOKUP($D129,DSR!$B$7:$HS$1000,10,FALSE)</f>
        <v>PO</v>
      </c>
      <c r="N129" t="str">
        <f>VLOOKUP($D129,DSR!$B$7:$HS$1000,11,FALSE)</f>
        <v>DI</v>
      </c>
      <c r="O129" t="str">
        <f>VLOOKUP($D129,DSR!$B$7:$HS$1000,12,FALSE)</f>
        <v>nd</v>
      </c>
      <c r="P129" t="str">
        <f>VLOOKUP($D129,DSR!$B$7:$HS$1000,14,FALSE)</f>
        <v>nd</v>
      </c>
    </row>
    <row r="130" spans="1:16">
      <c r="A130" t="s">
        <v>47</v>
      </c>
      <c r="B130">
        <v>2012</v>
      </c>
      <c r="C130" t="s">
        <v>278</v>
      </c>
      <c r="D130" t="s">
        <v>759</v>
      </c>
      <c r="E130" t="str">
        <f>VLOOKUP($D130,DSR!$B$7:$HS$1000,2,FALSE)</f>
        <v>Dodatak za njegu i pomoć druge osobe za RVI-a</v>
      </c>
      <c r="F130" t="str">
        <f>VLOOKUP($D130,DSR!$B$7:$HS$1000,3,FALSE)</f>
        <v>RVI s težim oštećenjem organizma</v>
      </c>
      <c r="G130" t="str">
        <f>VLOOKUP($D130,DSR!$B$7:$HS$1000,4,FALSE)</f>
        <v>DSR_020: §17-18</v>
      </c>
      <c r="H130" t="str">
        <f>VLOOKUP($D130,DSR!$B$7:$HS$1000,5,FALSE)</f>
        <v>MBRAN</v>
      </c>
      <c r="I130" t="str">
        <f>VLOOKUP($D130,DSR!$B$7:$HS$1000,6,FALSE)</f>
        <v>MBRAN</v>
      </c>
      <c r="J130" t="str">
        <f>VLOOKUP($D130,DSR!$B$7:$HS$1000,7,FALSE)</f>
        <v>NN</v>
      </c>
      <c r="K130" t="str">
        <f>VLOOKUP($D130,DSR!$B$7:$HS$1000,8,FALSE)</f>
        <v>KS</v>
      </c>
      <c r="L130" t="str">
        <f>VLOOKUP($D130,DSR!$B$7:$HS$1000,9,FALSE)</f>
        <v>ne</v>
      </c>
      <c r="M130" t="str">
        <f>VLOOKUP($D130,DSR!$B$7:$HS$1000,10,FALSE)</f>
        <v>PO</v>
      </c>
      <c r="N130" t="str">
        <f>VLOOKUP($D130,DSR!$B$7:$HS$1000,11,FALSE)</f>
        <v>DI</v>
      </c>
      <c r="O130" s="247" t="str">
        <f>VLOOKUP($D130,DSR!$B$7:$HS$1000,16,FALSE)</f>
        <v>nd</v>
      </c>
      <c r="P130" t="str">
        <f>VLOOKUP($D130,DSR!$B$7:$HS$1000,18,FALSE)</f>
        <v>nd</v>
      </c>
    </row>
    <row r="131" spans="1:16">
      <c r="A131" t="s">
        <v>47</v>
      </c>
      <c r="B131">
        <v>2013</v>
      </c>
      <c r="C131" t="s">
        <v>278</v>
      </c>
      <c r="D131" t="s">
        <v>759</v>
      </c>
      <c r="E131" t="str">
        <f>VLOOKUP($D131,DSR!$B$7:$HS$1000,2,FALSE)</f>
        <v>Dodatak za njegu i pomoć druge osobe za RVI-a</v>
      </c>
      <c r="F131" t="str">
        <f>VLOOKUP($D131,DSR!$B$7:$HS$1000,3,FALSE)</f>
        <v>RVI s težim oštećenjem organizma</v>
      </c>
      <c r="G131" t="str">
        <f>VLOOKUP($D131,DSR!$B$7:$HS$1000,4,FALSE)</f>
        <v>DSR_020: §17-18</v>
      </c>
      <c r="H131" t="str">
        <f>VLOOKUP($D131,DSR!$B$7:$HS$1000,5,FALSE)</f>
        <v>MBRAN</v>
      </c>
      <c r="I131" t="str">
        <f>VLOOKUP($D131,DSR!$B$7:$HS$1000,6,FALSE)</f>
        <v>MBRAN</v>
      </c>
      <c r="J131" t="str">
        <f>VLOOKUP($D131,DSR!$B$7:$HS$1000,7,FALSE)</f>
        <v>NN</v>
      </c>
      <c r="K131" t="str">
        <f>VLOOKUP($D131,DSR!$B$7:$HS$1000,8,FALSE)</f>
        <v>KS</v>
      </c>
      <c r="L131" t="str">
        <f>VLOOKUP($D131,DSR!$B$7:$HS$1000,9,FALSE)</f>
        <v>ne</v>
      </c>
      <c r="M131" t="str">
        <f>VLOOKUP($D131,DSR!$B$7:$HS$1000,10,FALSE)</f>
        <v>PO</v>
      </c>
      <c r="N131" t="str">
        <f>VLOOKUP($D131,DSR!$B$7:$HS$1000,11,FALSE)</f>
        <v>DI</v>
      </c>
      <c r="O131" s="247" t="str">
        <f>VLOOKUP($D131,DSR!$B$7:$HS$1000,20,FALSE)</f>
        <v>nd</v>
      </c>
      <c r="P131" t="str">
        <f>VLOOKUP($D131,DSR!$B$7:$HS$1000,22,FALSE)</f>
        <v>nd</v>
      </c>
    </row>
    <row r="132" spans="1:16">
      <c r="A132" t="s">
        <v>47</v>
      </c>
      <c r="B132">
        <v>2014</v>
      </c>
      <c r="C132" t="s">
        <v>278</v>
      </c>
      <c r="D132" t="s">
        <v>759</v>
      </c>
      <c r="E132" t="str">
        <f>VLOOKUP($D132,DSR!$B$7:$HS$1000,2,FALSE)</f>
        <v>Dodatak za njegu i pomoć druge osobe za RVI-a</v>
      </c>
      <c r="F132" t="str">
        <f>VLOOKUP($D132,DSR!$B$7:$HS$1000,3,FALSE)</f>
        <v>RVI s težim oštećenjem organizma</v>
      </c>
      <c r="G132" t="str">
        <f>VLOOKUP($D132,DSR!$B$7:$HS$1000,4,FALSE)</f>
        <v>DSR_020: §17-18</v>
      </c>
      <c r="H132" t="str">
        <f>VLOOKUP($D132,DSR!$B$7:$HS$1000,5,FALSE)</f>
        <v>MBRAN</v>
      </c>
      <c r="I132" t="str">
        <f>VLOOKUP($D132,DSR!$B$7:$HS$1000,6,FALSE)</f>
        <v>MBRAN</v>
      </c>
      <c r="J132" t="str">
        <f>VLOOKUP($D132,DSR!$B$7:$HS$1000,7,FALSE)</f>
        <v>NN</v>
      </c>
      <c r="K132" t="str">
        <f>VLOOKUP($D132,DSR!$B$7:$HS$1000,8,FALSE)</f>
        <v>KS</v>
      </c>
      <c r="L132" t="str">
        <f>VLOOKUP($D132,DSR!$B$7:$HS$1000,9,FALSE)</f>
        <v>ne</v>
      </c>
      <c r="M132" t="str">
        <f>VLOOKUP($D132,DSR!$B$7:$HS$1000,10,FALSE)</f>
        <v>PO</v>
      </c>
      <c r="N132" t="str">
        <f>VLOOKUP($D132,DSR!$B$7:$HS$1000,11,FALSE)</f>
        <v>DI</v>
      </c>
      <c r="O132" s="247" t="str">
        <f>VLOOKUP($D132,DSR!$B$7:$HS$1000,24,FALSE)</f>
        <v>nd</v>
      </c>
      <c r="P132" t="str">
        <f>VLOOKUP($D132,DSR!$B$7:$HS$1000,26,FALSE)</f>
        <v>nd</v>
      </c>
    </row>
    <row r="133" spans="1:16">
      <c r="A133" t="s">
        <v>47</v>
      </c>
      <c r="B133">
        <v>2015</v>
      </c>
      <c r="C133" t="s">
        <v>278</v>
      </c>
      <c r="D133" t="s">
        <v>759</v>
      </c>
      <c r="E133" t="str">
        <f>VLOOKUP($D133,DSR!$B$7:$HS$1000,2,FALSE)</f>
        <v>Dodatak za njegu i pomoć druge osobe za RVI-a</v>
      </c>
      <c r="F133" t="str">
        <f>VLOOKUP($D133,DSR!$B$7:$HS$1000,3,FALSE)</f>
        <v>RVI s težim oštećenjem organizma</v>
      </c>
      <c r="G133" t="str">
        <f>VLOOKUP($D133,DSR!$B$7:$HS$1000,4,FALSE)</f>
        <v>DSR_020: §17-18</v>
      </c>
      <c r="H133" t="str">
        <f>VLOOKUP($D133,DSR!$B$7:$HS$1000,5,FALSE)</f>
        <v>MBRAN</v>
      </c>
      <c r="I133" t="str">
        <f>VLOOKUP($D133,DSR!$B$7:$HS$1000,6,FALSE)</f>
        <v>MBRAN</v>
      </c>
      <c r="J133" t="str">
        <f>VLOOKUP($D133,DSR!$B$7:$HS$1000,7,FALSE)</f>
        <v>NN</v>
      </c>
      <c r="K133" t="str">
        <f>VLOOKUP($D133,DSR!$B$7:$HS$1000,8,FALSE)</f>
        <v>KS</v>
      </c>
      <c r="L133" t="str">
        <f>VLOOKUP($D133,DSR!$B$7:$HS$1000,9,FALSE)</f>
        <v>ne</v>
      </c>
      <c r="M133" t="str">
        <f>VLOOKUP($D133,DSR!$B$7:$HS$1000,10,FALSE)</f>
        <v>PO</v>
      </c>
      <c r="N133" t="str">
        <f>VLOOKUP($D133,DSR!$B$7:$HS$1000,11,FALSE)</f>
        <v>DI</v>
      </c>
      <c r="O133" s="247" t="str">
        <f>VLOOKUP($D133,DSR!$B$7:$HS$1000,28,FALSE)</f>
        <v>nd</v>
      </c>
      <c r="P133" t="str">
        <f>VLOOKUP($D133,DSR!$B$7:$HS$1000,30,FALSE)</f>
        <v>nd</v>
      </c>
    </row>
    <row r="134" spans="1:16">
      <c r="A134" t="s">
        <v>47</v>
      </c>
      <c r="B134">
        <v>2016</v>
      </c>
      <c r="C134" t="s">
        <v>278</v>
      </c>
      <c r="D134" t="s">
        <v>759</v>
      </c>
      <c r="E134" t="str">
        <f>VLOOKUP($D134,DSR!$B$7:$HS$1000,2,FALSE)</f>
        <v>Dodatak za njegu i pomoć druge osobe za RVI-a</v>
      </c>
      <c r="F134" t="str">
        <f>VLOOKUP($D134,DSR!$B$7:$HS$1000,3,FALSE)</f>
        <v>RVI s težim oštećenjem organizma</v>
      </c>
      <c r="G134" t="str">
        <f>VLOOKUP($D134,DSR!$B$7:$HS$1000,4,FALSE)</f>
        <v>DSR_020: §17-18</v>
      </c>
      <c r="H134" t="str">
        <f>VLOOKUP($D134,DSR!$B$7:$HS$1000,5,FALSE)</f>
        <v>MBRAN</v>
      </c>
      <c r="I134" t="str">
        <f>VLOOKUP($D134,DSR!$B$7:$HS$1000,6,FALSE)</f>
        <v>MBRAN</v>
      </c>
      <c r="J134" t="str">
        <f>VLOOKUP($D134,DSR!$B$7:$HS$1000,7,FALSE)</f>
        <v>NN</v>
      </c>
      <c r="K134" t="str">
        <f>VLOOKUP($D134,DSR!$B$7:$HS$1000,8,FALSE)</f>
        <v>KS</v>
      </c>
      <c r="L134" t="str">
        <f>VLOOKUP($D134,DSR!$B$7:$HS$1000,9,FALSE)</f>
        <v>ne</v>
      </c>
      <c r="M134" t="str">
        <f>VLOOKUP($D134,DSR!$B$7:$HS$1000,10,FALSE)</f>
        <v>PO</v>
      </c>
      <c r="N134" t="str">
        <f>VLOOKUP($D134,DSR!$B$7:$HS$1000,11,FALSE)</f>
        <v>DI</v>
      </c>
      <c r="O134" s="247" t="str">
        <f>VLOOKUP($D134,DSR!$B$7:$HS$1000,32,FALSE)</f>
        <v>nd</v>
      </c>
      <c r="P134" t="str">
        <f>VLOOKUP($D134,DSR!$B$7:$HS$1000,34,FALSE)</f>
        <v>nd</v>
      </c>
    </row>
    <row r="135" spans="1:16">
      <c r="A135" t="s">
        <v>47</v>
      </c>
      <c r="B135">
        <v>2011</v>
      </c>
      <c r="C135" t="s">
        <v>278</v>
      </c>
      <c r="D135" t="s">
        <v>762</v>
      </c>
      <c r="E135" t="str">
        <f>VLOOKUP($D135,DSR!$B$7:$HS$1000,2,FALSE)</f>
        <v>Doplatak za pripomoć u kući za HBDR-a</v>
      </c>
      <c r="F135" t="str">
        <f>VLOOKUP($D135,DSR!$B$7:$HS$1000,3,FALSE)</f>
        <v>HBDR, korisnik zajamčene minimalne naknade, koji zbog trajnih promjena u zdravstvenom stanju ne može sam ispunjavati osnovne životne zahtjeve</v>
      </c>
      <c r="G135" t="str">
        <f>VLOOKUP($D135,DSR!$B$7:$HS$1000,4,FALSE)</f>
        <v>DSR_013: §101</v>
      </c>
      <c r="H135" t="str">
        <f>VLOOKUP($D135,DSR!$B$7:$HS$1000,5,FALSE)</f>
        <v>MBRAN</v>
      </c>
      <c r="I135" t="str">
        <f>VLOOKUP($D135,DSR!$B$7:$HS$1000,6,FALSE)</f>
        <v>MBRAN</v>
      </c>
      <c r="J135" t="str">
        <f>VLOOKUP($D135,DSR!$B$7:$HS$1000,7,FALSE)</f>
        <v>NN</v>
      </c>
      <c r="K135" t="str">
        <f>VLOOKUP($D135,DSR!$B$7:$HS$1000,8,FALSE)</f>
        <v>KS</v>
      </c>
      <c r="L135" t="str">
        <f>VLOOKUP($D135,DSR!$B$7:$HS$1000,9,FALSE)</f>
        <v>ne</v>
      </c>
      <c r="M135" t="str">
        <f>VLOOKUP($D135,DSR!$B$7:$HS$1000,10,FALSE)</f>
        <v>PO</v>
      </c>
      <c r="N135" t="str">
        <f>VLOOKUP($D135,DSR!$B$7:$HS$1000,11,FALSE)</f>
        <v>DI</v>
      </c>
      <c r="O135">
        <f>VLOOKUP($D135,DSR!$B$7:$HS$1000,12,FALSE)</f>
        <v>51</v>
      </c>
      <c r="P135">
        <f>VLOOKUP($D135,DSR!$B$7:$HS$1000,14,FALSE)</f>
        <v>80502.22</v>
      </c>
    </row>
    <row r="136" spans="1:16">
      <c r="A136" t="s">
        <v>47</v>
      </c>
      <c r="B136">
        <v>2012</v>
      </c>
      <c r="C136" t="s">
        <v>278</v>
      </c>
      <c r="D136" t="s">
        <v>762</v>
      </c>
      <c r="E136" t="str">
        <f>VLOOKUP($D136,DSR!$B$7:$HS$1000,2,FALSE)</f>
        <v>Doplatak za pripomoć u kući za HBDR-a</v>
      </c>
      <c r="F136" t="str">
        <f>VLOOKUP($D136,DSR!$B$7:$HS$1000,3,FALSE)</f>
        <v>HBDR, korisnik zajamčene minimalne naknade, koji zbog trajnih promjena u zdravstvenom stanju ne može sam ispunjavati osnovne životne zahtjeve</v>
      </c>
      <c r="G136" t="str">
        <f>VLOOKUP($D136,DSR!$B$7:$HS$1000,4,FALSE)</f>
        <v>DSR_013: §101</v>
      </c>
      <c r="H136" t="str">
        <f>VLOOKUP($D136,DSR!$B$7:$HS$1000,5,FALSE)</f>
        <v>MBRAN</v>
      </c>
      <c r="I136" t="str">
        <f>VLOOKUP($D136,DSR!$B$7:$HS$1000,6,FALSE)</f>
        <v>MBRAN</v>
      </c>
      <c r="J136" t="str">
        <f>VLOOKUP($D136,DSR!$B$7:$HS$1000,7,FALSE)</f>
        <v>NN</v>
      </c>
      <c r="K136" t="str">
        <f>VLOOKUP($D136,DSR!$B$7:$HS$1000,8,FALSE)</f>
        <v>KS</v>
      </c>
      <c r="L136" t="str">
        <f>VLOOKUP($D136,DSR!$B$7:$HS$1000,9,FALSE)</f>
        <v>ne</v>
      </c>
      <c r="M136" t="str">
        <f>VLOOKUP($D136,DSR!$B$7:$HS$1000,10,FALSE)</f>
        <v>PO</v>
      </c>
      <c r="N136" t="str">
        <f>VLOOKUP($D136,DSR!$B$7:$HS$1000,11,FALSE)</f>
        <v>DI</v>
      </c>
      <c r="O136" s="247">
        <f>VLOOKUP($D136,DSR!$B$7:$HS$1000,16,FALSE)</f>
        <v>56</v>
      </c>
      <c r="P136">
        <f>VLOOKUP($D136,DSR!$B$7:$HS$1000,18,FALSE)</f>
        <v>660072.57999999996</v>
      </c>
    </row>
    <row r="137" spans="1:16">
      <c r="A137" t="s">
        <v>47</v>
      </c>
      <c r="B137">
        <v>2013</v>
      </c>
      <c r="C137" t="s">
        <v>278</v>
      </c>
      <c r="D137" t="s">
        <v>762</v>
      </c>
      <c r="E137" t="str">
        <f>VLOOKUP($D137,DSR!$B$7:$HS$1000,2,FALSE)</f>
        <v>Doplatak za pripomoć u kući za HBDR-a</v>
      </c>
      <c r="F137" t="str">
        <f>VLOOKUP($D137,DSR!$B$7:$HS$1000,3,FALSE)</f>
        <v>HBDR, korisnik zajamčene minimalne naknade, koji zbog trajnih promjena u zdravstvenom stanju ne može sam ispunjavati osnovne životne zahtjeve</v>
      </c>
      <c r="G137" t="str">
        <f>VLOOKUP($D137,DSR!$B$7:$HS$1000,4,FALSE)</f>
        <v>DSR_013: §101</v>
      </c>
      <c r="H137" t="str">
        <f>VLOOKUP($D137,DSR!$B$7:$HS$1000,5,FALSE)</f>
        <v>MBRAN</v>
      </c>
      <c r="I137" t="str">
        <f>VLOOKUP($D137,DSR!$B$7:$HS$1000,6,FALSE)</f>
        <v>MBRAN</v>
      </c>
      <c r="J137" t="str">
        <f>VLOOKUP($D137,DSR!$B$7:$HS$1000,7,FALSE)</f>
        <v>NN</v>
      </c>
      <c r="K137" t="str">
        <f>VLOOKUP($D137,DSR!$B$7:$HS$1000,8,FALSE)</f>
        <v>KS</v>
      </c>
      <c r="L137" t="str">
        <f>VLOOKUP($D137,DSR!$B$7:$HS$1000,9,FALSE)</f>
        <v>ne</v>
      </c>
      <c r="M137" t="str">
        <f>VLOOKUP($D137,DSR!$B$7:$HS$1000,10,FALSE)</f>
        <v>PO</v>
      </c>
      <c r="N137" t="str">
        <f>VLOOKUP($D137,DSR!$B$7:$HS$1000,11,FALSE)</f>
        <v>DI</v>
      </c>
      <c r="O137" s="247">
        <f>VLOOKUP($D137,DSR!$B$7:$HS$1000,20,FALSE)</f>
        <v>58</v>
      </c>
      <c r="P137">
        <f>VLOOKUP($D137,DSR!$B$7:$HS$1000,22,FALSE)</f>
        <v>586615.75</v>
      </c>
    </row>
    <row r="138" spans="1:16">
      <c r="A138" t="s">
        <v>47</v>
      </c>
      <c r="B138">
        <v>2014</v>
      </c>
      <c r="C138" t="s">
        <v>278</v>
      </c>
      <c r="D138" t="s">
        <v>762</v>
      </c>
      <c r="E138" t="str">
        <f>VLOOKUP($D138,DSR!$B$7:$HS$1000,2,FALSE)</f>
        <v>Doplatak za pripomoć u kući za HBDR-a</v>
      </c>
      <c r="F138" t="str">
        <f>VLOOKUP($D138,DSR!$B$7:$HS$1000,3,FALSE)</f>
        <v>HBDR, korisnik zajamčene minimalne naknade, koji zbog trajnih promjena u zdravstvenom stanju ne može sam ispunjavati osnovne životne zahtjeve</v>
      </c>
      <c r="G138" t="str">
        <f>VLOOKUP($D138,DSR!$B$7:$HS$1000,4,FALSE)</f>
        <v>DSR_013: §101</v>
      </c>
      <c r="H138" t="str">
        <f>VLOOKUP($D138,DSR!$B$7:$HS$1000,5,FALSE)</f>
        <v>MBRAN</v>
      </c>
      <c r="I138" t="str">
        <f>VLOOKUP($D138,DSR!$B$7:$HS$1000,6,FALSE)</f>
        <v>MBRAN</v>
      </c>
      <c r="J138" t="str">
        <f>VLOOKUP($D138,DSR!$B$7:$HS$1000,7,FALSE)</f>
        <v>NN</v>
      </c>
      <c r="K138" t="str">
        <f>VLOOKUP($D138,DSR!$B$7:$HS$1000,8,FALSE)</f>
        <v>KS</v>
      </c>
      <c r="L138" t="str">
        <f>VLOOKUP($D138,DSR!$B$7:$HS$1000,9,FALSE)</f>
        <v>ne</v>
      </c>
      <c r="M138" t="str">
        <f>VLOOKUP($D138,DSR!$B$7:$HS$1000,10,FALSE)</f>
        <v>PO</v>
      </c>
      <c r="N138" t="str">
        <f>VLOOKUP($D138,DSR!$B$7:$HS$1000,11,FALSE)</f>
        <v>DI</v>
      </c>
      <c r="O138" s="247" t="str">
        <f>VLOOKUP($D138,DSR!$B$7:$HS$1000,24,FALSE)</f>
        <v>nd</v>
      </c>
      <c r="P138" t="str">
        <f>VLOOKUP($D138,DSR!$B$7:$HS$1000,26,FALSE)</f>
        <v>nd</v>
      </c>
    </row>
    <row r="139" spans="1:16">
      <c r="A139" t="s">
        <v>47</v>
      </c>
      <c r="B139">
        <v>2015</v>
      </c>
      <c r="C139" t="s">
        <v>278</v>
      </c>
      <c r="D139" t="s">
        <v>762</v>
      </c>
      <c r="E139" t="str">
        <f>VLOOKUP($D139,DSR!$B$7:$HS$1000,2,FALSE)</f>
        <v>Doplatak za pripomoć u kući za HBDR-a</v>
      </c>
      <c r="F139" t="str">
        <f>VLOOKUP($D139,DSR!$B$7:$HS$1000,3,FALSE)</f>
        <v>HBDR, korisnik zajamčene minimalne naknade, koji zbog trajnih promjena u zdravstvenom stanju ne može sam ispunjavati osnovne životne zahtjeve</v>
      </c>
      <c r="G139" t="str">
        <f>VLOOKUP($D139,DSR!$B$7:$HS$1000,4,FALSE)</f>
        <v>DSR_013: §101</v>
      </c>
      <c r="H139" t="str">
        <f>VLOOKUP($D139,DSR!$B$7:$HS$1000,5,FALSE)</f>
        <v>MBRAN</v>
      </c>
      <c r="I139" t="str">
        <f>VLOOKUP($D139,DSR!$B$7:$HS$1000,6,FALSE)</f>
        <v>MBRAN</v>
      </c>
      <c r="J139" t="str">
        <f>VLOOKUP($D139,DSR!$B$7:$HS$1000,7,FALSE)</f>
        <v>NN</v>
      </c>
      <c r="K139" t="str">
        <f>VLOOKUP($D139,DSR!$B$7:$HS$1000,8,FALSE)</f>
        <v>KS</v>
      </c>
      <c r="L139" t="str">
        <f>VLOOKUP($D139,DSR!$B$7:$HS$1000,9,FALSE)</f>
        <v>ne</v>
      </c>
      <c r="M139" t="str">
        <f>VLOOKUP($D139,DSR!$B$7:$HS$1000,10,FALSE)</f>
        <v>PO</v>
      </c>
      <c r="N139" t="str">
        <f>VLOOKUP($D139,DSR!$B$7:$HS$1000,11,FALSE)</f>
        <v>DI</v>
      </c>
      <c r="O139" s="247">
        <f>VLOOKUP($D139,DSR!$B$7:$HS$1000,28,FALSE)</f>
        <v>31</v>
      </c>
      <c r="P139" t="str">
        <f>VLOOKUP($D139,DSR!$B$7:$HS$1000,30,FALSE)</f>
        <v>nd</v>
      </c>
    </row>
    <row r="140" spans="1:16">
      <c r="A140" t="s">
        <v>47</v>
      </c>
      <c r="B140">
        <v>2016</v>
      </c>
      <c r="C140" t="s">
        <v>278</v>
      </c>
      <c r="D140" t="s">
        <v>762</v>
      </c>
      <c r="E140" t="str">
        <f>VLOOKUP($D140,DSR!$B$7:$HS$1000,2,FALSE)</f>
        <v>Doplatak za pripomoć u kući za HBDR-a</v>
      </c>
      <c r="F140" t="str">
        <f>VLOOKUP($D140,DSR!$B$7:$HS$1000,3,FALSE)</f>
        <v>HBDR, korisnik zajamčene minimalne naknade, koji zbog trajnih promjena u zdravstvenom stanju ne može sam ispunjavati osnovne životne zahtjeve</v>
      </c>
      <c r="G140" t="str">
        <f>VLOOKUP($D140,DSR!$B$7:$HS$1000,4,FALSE)</f>
        <v>DSR_013: §101</v>
      </c>
      <c r="H140" t="str">
        <f>VLOOKUP($D140,DSR!$B$7:$HS$1000,5,FALSE)</f>
        <v>MBRAN</v>
      </c>
      <c r="I140" t="str">
        <f>VLOOKUP($D140,DSR!$B$7:$HS$1000,6,FALSE)</f>
        <v>MBRAN</v>
      </c>
      <c r="J140" t="str">
        <f>VLOOKUP($D140,DSR!$B$7:$HS$1000,7,FALSE)</f>
        <v>NN</v>
      </c>
      <c r="K140" t="str">
        <f>VLOOKUP($D140,DSR!$B$7:$HS$1000,8,FALSE)</f>
        <v>KS</v>
      </c>
      <c r="L140" t="str">
        <f>VLOOKUP($D140,DSR!$B$7:$HS$1000,9,FALSE)</f>
        <v>ne</v>
      </c>
      <c r="M140" t="str">
        <f>VLOOKUP($D140,DSR!$B$7:$HS$1000,10,FALSE)</f>
        <v>PO</v>
      </c>
      <c r="N140" t="str">
        <f>VLOOKUP($D140,DSR!$B$7:$HS$1000,11,FALSE)</f>
        <v>DI</v>
      </c>
      <c r="O140" s="247" t="str">
        <f>VLOOKUP($D140,DSR!$B$7:$HS$1000,32,FALSE)</f>
        <v>nd</v>
      </c>
      <c r="P140" t="str">
        <f>VLOOKUP($D140,DSR!$B$7:$HS$1000,34,FALSE)</f>
        <v>nd</v>
      </c>
    </row>
    <row r="141" spans="1:16">
      <c r="A141" t="s">
        <v>47</v>
      </c>
      <c r="B141">
        <v>2011</v>
      </c>
      <c r="C141" t="s">
        <v>278</v>
      </c>
      <c r="D141" t="s">
        <v>772</v>
      </c>
      <c r="E141" t="str">
        <f>VLOOKUP($D141,DSR!$B$7:$HS$1000,2,FALSE)</f>
        <v>Dodatak za pripomoć u kući za CIR-a</v>
      </c>
      <c r="F141" t="str">
        <f>VLOOKUP($D141,DSR!$B$7:$HS$1000,3,FALSE)</f>
        <v>CIR, korisnik zajamčene minimalne naknade, koji zbog trajnih promjena u zdravstvenom stanju ne može sam ispunjavati osnovne životne zahtjeve</v>
      </c>
      <c r="G141" t="str">
        <f>VLOOKUP($D141,DSR!$B$7:$HS$1000,4,FALSE)</f>
        <v>DSR_020: §47</v>
      </c>
      <c r="H141" t="str">
        <f>VLOOKUP($D141,DSR!$B$7:$HS$1000,5,FALSE)</f>
        <v>MBRAN</v>
      </c>
      <c r="I141" t="str">
        <f>VLOOKUP($D141,DSR!$B$7:$HS$1000,6,FALSE)</f>
        <v>MBRAN</v>
      </c>
      <c r="J141" t="str">
        <f>VLOOKUP($D141,DSR!$B$7:$HS$1000,7,FALSE)</f>
        <v>NN</v>
      </c>
      <c r="K141" t="str">
        <f>VLOOKUP($D141,DSR!$B$7:$HS$1000,8,FALSE)</f>
        <v>KS</v>
      </c>
      <c r="L141" t="str">
        <f>VLOOKUP($D141,DSR!$B$7:$HS$1000,9,FALSE)</f>
        <v>ne</v>
      </c>
      <c r="M141" t="str">
        <f>VLOOKUP($D141,DSR!$B$7:$HS$1000,10,FALSE)</f>
        <v>PO</v>
      </c>
      <c r="N141" t="str">
        <f>VLOOKUP($D141,DSR!$B$7:$HS$1000,11,FALSE)</f>
        <v>DI</v>
      </c>
      <c r="O141" t="str">
        <f>VLOOKUP($D141,DSR!$B$7:$HS$1000,12,FALSE)</f>
        <v>nd</v>
      </c>
      <c r="P141" t="str">
        <f>VLOOKUP($D141,DSR!$B$7:$HS$1000,14,FALSE)</f>
        <v>nd</v>
      </c>
    </row>
    <row r="142" spans="1:16">
      <c r="A142" t="s">
        <v>47</v>
      </c>
      <c r="B142">
        <v>2012</v>
      </c>
      <c r="C142" t="s">
        <v>278</v>
      </c>
      <c r="D142" t="s">
        <v>772</v>
      </c>
      <c r="E142" t="str">
        <f>VLOOKUP($D142,DSR!$B$7:$HS$1000,2,FALSE)</f>
        <v>Dodatak za pripomoć u kući za CIR-a</v>
      </c>
      <c r="F142" t="str">
        <f>VLOOKUP($D142,DSR!$B$7:$HS$1000,3,FALSE)</f>
        <v>CIR, korisnik zajamčene minimalne naknade, koji zbog trajnih promjena u zdravstvenom stanju ne može sam ispunjavati osnovne životne zahtjeve</v>
      </c>
      <c r="G142" t="str">
        <f>VLOOKUP($D142,DSR!$B$7:$HS$1000,4,FALSE)</f>
        <v>DSR_020: §47</v>
      </c>
      <c r="H142" t="str">
        <f>VLOOKUP($D142,DSR!$B$7:$HS$1000,5,FALSE)</f>
        <v>MBRAN</v>
      </c>
      <c r="I142" t="str">
        <f>VLOOKUP($D142,DSR!$B$7:$HS$1000,6,FALSE)</f>
        <v>MBRAN</v>
      </c>
      <c r="J142" t="str">
        <f>VLOOKUP($D142,DSR!$B$7:$HS$1000,7,FALSE)</f>
        <v>NN</v>
      </c>
      <c r="K142" t="str">
        <f>VLOOKUP($D142,DSR!$B$7:$HS$1000,8,FALSE)</f>
        <v>KS</v>
      </c>
      <c r="L142" t="str">
        <f>VLOOKUP($D142,DSR!$B$7:$HS$1000,9,FALSE)</f>
        <v>ne</v>
      </c>
      <c r="M142" t="str">
        <f>VLOOKUP($D142,DSR!$B$7:$HS$1000,10,FALSE)</f>
        <v>PO</v>
      </c>
      <c r="N142" t="str">
        <f>VLOOKUP($D142,DSR!$B$7:$HS$1000,11,FALSE)</f>
        <v>DI</v>
      </c>
      <c r="O142" s="247" t="str">
        <f>VLOOKUP($D142,DSR!$B$7:$HS$1000,16,FALSE)</f>
        <v>nd</v>
      </c>
      <c r="P142" t="str">
        <f>VLOOKUP($D142,DSR!$B$7:$HS$1000,18,FALSE)</f>
        <v>nd</v>
      </c>
    </row>
    <row r="143" spans="1:16">
      <c r="A143" t="s">
        <v>47</v>
      </c>
      <c r="B143">
        <v>2013</v>
      </c>
      <c r="C143" t="s">
        <v>278</v>
      </c>
      <c r="D143" t="s">
        <v>772</v>
      </c>
      <c r="E143" t="str">
        <f>VLOOKUP($D143,DSR!$B$7:$HS$1000,2,FALSE)</f>
        <v>Dodatak za pripomoć u kući za CIR-a</v>
      </c>
      <c r="F143" t="str">
        <f>VLOOKUP($D143,DSR!$B$7:$HS$1000,3,FALSE)</f>
        <v>CIR, korisnik zajamčene minimalne naknade, koji zbog trajnih promjena u zdravstvenom stanju ne može sam ispunjavati osnovne životne zahtjeve</v>
      </c>
      <c r="G143" t="str">
        <f>VLOOKUP($D143,DSR!$B$7:$HS$1000,4,FALSE)</f>
        <v>DSR_020: §47</v>
      </c>
      <c r="H143" t="str">
        <f>VLOOKUP($D143,DSR!$B$7:$HS$1000,5,FALSE)</f>
        <v>MBRAN</v>
      </c>
      <c r="I143" t="str">
        <f>VLOOKUP($D143,DSR!$B$7:$HS$1000,6,FALSE)</f>
        <v>MBRAN</v>
      </c>
      <c r="J143" t="str">
        <f>VLOOKUP($D143,DSR!$B$7:$HS$1000,7,FALSE)</f>
        <v>NN</v>
      </c>
      <c r="K143" t="str">
        <f>VLOOKUP($D143,DSR!$B$7:$HS$1000,8,FALSE)</f>
        <v>KS</v>
      </c>
      <c r="L143" t="str">
        <f>VLOOKUP($D143,DSR!$B$7:$HS$1000,9,FALSE)</f>
        <v>ne</v>
      </c>
      <c r="M143" t="str">
        <f>VLOOKUP($D143,DSR!$B$7:$HS$1000,10,FALSE)</f>
        <v>PO</v>
      </c>
      <c r="N143" t="str">
        <f>VLOOKUP($D143,DSR!$B$7:$HS$1000,11,FALSE)</f>
        <v>DI</v>
      </c>
      <c r="O143" s="247" t="str">
        <f>VLOOKUP($D143,DSR!$B$7:$HS$1000,20,FALSE)</f>
        <v>nd</v>
      </c>
      <c r="P143" t="str">
        <f>VLOOKUP($D143,DSR!$B$7:$HS$1000,22,FALSE)</f>
        <v>nd</v>
      </c>
    </row>
    <row r="144" spans="1:16">
      <c r="A144" t="s">
        <v>47</v>
      </c>
      <c r="B144">
        <v>2014</v>
      </c>
      <c r="C144" t="s">
        <v>278</v>
      </c>
      <c r="D144" t="s">
        <v>772</v>
      </c>
      <c r="E144" t="str">
        <f>VLOOKUP($D144,DSR!$B$7:$HS$1000,2,FALSE)</f>
        <v>Dodatak za pripomoć u kući za CIR-a</v>
      </c>
      <c r="F144" t="str">
        <f>VLOOKUP($D144,DSR!$B$7:$HS$1000,3,FALSE)</f>
        <v>CIR, korisnik zajamčene minimalne naknade, koji zbog trajnih promjena u zdravstvenom stanju ne može sam ispunjavati osnovne životne zahtjeve</v>
      </c>
      <c r="G144" t="str">
        <f>VLOOKUP($D144,DSR!$B$7:$HS$1000,4,FALSE)</f>
        <v>DSR_020: §47</v>
      </c>
      <c r="H144" t="str">
        <f>VLOOKUP($D144,DSR!$B$7:$HS$1000,5,FALSE)</f>
        <v>MBRAN</v>
      </c>
      <c r="I144" t="str">
        <f>VLOOKUP($D144,DSR!$B$7:$HS$1000,6,FALSE)</f>
        <v>MBRAN</v>
      </c>
      <c r="J144" t="str">
        <f>VLOOKUP($D144,DSR!$B$7:$HS$1000,7,FALSE)</f>
        <v>NN</v>
      </c>
      <c r="K144" t="str">
        <f>VLOOKUP($D144,DSR!$B$7:$HS$1000,8,FALSE)</f>
        <v>KS</v>
      </c>
      <c r="L144" t="str">
        <f>VLOOKUP($D144,DSR!$B$7:$HS$1000,9,FALSE)</f>
        <v>ne</v>
      </c>
      <c r="M144" t="str">
        <f>VLOOKUP($D144,DSR!$B$7:$HS$1000,10,FALSE)</f>
        <v>PO</v>
      </c>
      <c r="N144" t="str">
        <f>VLOOKUP($D144,DSR!$B$7:$HS$1000,11,FALSE)</f>
        <v>DI</v>
      </c>
      <c r="O144" s="247" t="str">
        <f>VLOOKUP($D144,DSR!$B$7:$HS$1000,24,FALSE)</f>
        <v>nd</v>
      </c>
      <c r="P144" t="str">
        <f>VLOOKUP($D144,DSR!$B$7:$HS$1000,26,FALSE)</f>
        <v>nd</v>
      </c>
    </row>
    <row r="145" spans="1:16">
      <c r="A145" t="s">
        <v>47</v>
      </c>
      <c r="B145">
        <v>2015</v>
      </c>
      <c r="C145" t="s">
        <v>278</v>
      </c>
      <c r="D145" t="s">
        <v>772</v>
      </c>
      <c r="E145" t="str">
        <f>VLOOKUP($D145,DSR!$B$7:$HS$1000,2,FALSE)</f>
        <v>Dodatak za pripomoć u kući za CIR-a</v>
      </c>
      <c r="F145" t="str">
        <f>VLOOKUP($D145,DSR!$B$7:$HS$1000,3,FALSE)</f>
        <v>CIR, korisnik zajamčene minimalne naknade, koji zbog trajnih promjena u zdravstvenom stanju ne može sam ispunjavati osnovne životne zahtjeve</v>
      </c>
      <c r="G145" t="str">
        <f>VLOOKUP($D145,DSR!$B$7:$HS$1000,4,FALSE)</f>
        <v>DSR_020: §47</v>
      </c>
      <c r="H145" t="str">
        <f>VLOOKUP($D145,DSR!$B$7:$HS$1000,5,FALSE)</f>
        <v>MBRAN</v>
      </c>
      <c r="I145" t="str">
        <f>VLOOKUP($D145,DSR!$B$7:$HS$1000,6,FALSE)</f>
        <v>MBRAN</v>
      </c>
      <c r="J145" t="str">
        <f>VLOOKUP($D145,DSR!$B$7:$HS$1000,7,FALSE)</f>
        <v>NN</v>
      </c>
      <c r="K145" t="str">
        <f>VLOOKUP($D145,DSR!$B$7:$HS$1000,8,FALSE)</f>
        <v>KS</v>
      </c>
      <c r="L145" t="str">
        <f>VLOOKUP($D145,DSR!$B$7:$HS$1000,9,FALSE)</f>
        <v>ne</v>
      </c>
      <c r="M145" t="str">
        <f>VLOOKUP($D145,DSR!$B$7:$HS$1000,10,FALSE)</f>
        <v>PO</v>
      </c>
      <c r="N145" t="str">
        <f>VLOOKUP($D145,DSR!$B$7:$HS$1000,11,FALSE)</f>
        <v>DI</v>
      </c>
      <c r="O145" s="247" t="str">
        <f>VLOOKUP($D145,DSR!$B$7:$HS$1000,28,FALSE)</f>
        <v>nd</v>
      </c>
      <c r="P145" t="str">
        <f>VLOOKUP($D145,DSR!$B$7:$HS$1000,30,FALSE)</f>
        <v>nd</v>
      </c>
    </row>
    <row r="146" spans="1:16">
      <c r="A146" t="s">
        <v>47</v>
      </c>
      <c r="B146">
        <v>2016</v>
      </c>
      <c r="C146" t="s">
        <v>278</v>
      </c>
      <c r="D146" t="s">
        <v>772</v>
      </c>
      <c r="E146" t="str">
        <f>VLOOKUP($D146,DSR!$B$7:$HS$1000,2,FALSE)</f>
        <v>Dodatak za pripomoć u kući za CIR-a</v>
      </c>
      <c r="F146" t="str">
        <f>VLOOKUP($D146,DSR!$B$7:$HS$1000,3,FALSE)</f>
        <v>CIR, korisnik zajamčene minimalne naknade, koji zbog trajnih promjena u zdravstvenom stanju ne može sam ispunjavati osnovne životne zahtjeve</v>
      </c>
      <c r="G146" t="str">
        <f>VLOOKUP($D146,DSR!$B$7:$HS$1000,4,FALSE)</f>
        <v>DSR_020: §47</v>
      </c>
      <c r="H146" t="str">
        <f>VLOOKUP($D146,DSR!$B$7:$HS$1000,5,FALSE)</f>
        <v>MBRAN</v>
      </c>
      <c r="I146" t="str">
        <f>VLOOKUP($D146,DSR!$B$7:$HS$1000,6,FALSE)</f>
        <v>MBRAN</v>
      </c>
      <c r="J146" t="str">
        <f>VLOOKUP($D146,DSR!$B$7:$HS$1000,7,FALSE)</f>
        <v>NN</v>
      </c>
      <c r="K146" t="str">
        <f>VLOOKUP($D146,DSR!$B$7:$HS$1000,8,FALSE)</f>
        <v>KS</v>
      </c>
      <c r="L146" t="str">
        <f>VLOOKUP($D146,DSR!$B$7:$HS$1000,9,FALSE)</f>
        <v>ne</v>
      </c>
      <c r="M146" t="str">
        <f>VLOOKUP($D146,DSR!$B$7:$HS$1000,10,FALSE)</f>
        <v>PO</v>
      </c>
      <c r="N146" t="str">
        <f>VLOOKUP($D146,DSR!$B$7:$HS$1000,11,FALSE)</f>
        <v>DI</v>
      </c>
      <c r="O146" s="247" t="str">
        <f>VLOOKUP($D146,DSR!$B$7:$HS$1000,32,FALSE)</f>
        <v>nd</v>
      </c>
      <c r="P146" t="str">
        <f>VLOOKUP($D146,DSR!$B$7:$HS$1000,34,FALSE)</f>
        <v>nd</v>
      </c>
    </row>
    <row r="147" spans="1:16">
      <c r="A147" t="s">
        <v>47</v>
      </c>
      <c r="B147">
        <v>2011</v>
      </c>
      <c r="C147" t="s">
        <v>278</v>
      </c>
      <c r="D147" t="s">
        <v>776</v>
      </c>
      <c r="E147" t="str">
        <f>VLOOKUP($D147,DSR!$B$7:$HS$1000,2,FALSE)</f>
        <v>Dodatak za pripomoć u kući za RVI-a</v>
      </c>
      <c r="F147" t="str">
        <f>VLOOKUP($D147,DSR!$B$7:$HS$1000,3,FALSE)</f>
        <v>RVI, korisnik zajamčene minimalne naknade, koji zbog trajnih promjena u zdravstvenom stanju ne može sam ispunjavati osnovne životne zahtjeve</v>
      </c>
      <c r="G147" t="str">
        <f>VLOOKUP($D147,DSR!$B$7:$HS$1000,4,FALSE)</f>
        <v>DSR_020: §47</v>
      </c>
      <c r="H147" t="str">
        <f>VLOOKUP($D147,DSR!$B$7:$HS$1000,5,FALSE)</f>
        <v>MBRAN</v>
      </c>
      <c r="I147" t="str">
        <f>VLOOKUP($D147,DSR!$B$7:$HS$1000,6,FALSE)</f>
        <v>MBRAN</v>
      </c>
      <c r="J147" t="str">
        <f>VLOOKUP($D147,DSR!$B$7:$HS$1000,7,FALSE)</f>
        <v>NN</v>
      </c>
      <c r="K147" t="str">
        <f>VLOOKUP($D147,DSR!$B$7:$HS$1000,8,FALSE)</f>
        <v>KS</v>
      </c>
      <c r="L147" t="str">
        <f>VLOOKUP($D147,DSR!$B$7:$HS$1000,9,FALSE)</f>
        <v>ne</v>
      </c>
      <c r="M147" t="str">
        <f>VLOOKUP($D147,DSR!$B$7:$HS$1000,10,FALSE)</f>
        <v>PO</v>
      </c>
      <c r="N147" t="str">
        <f>VLOOKUP($D147,DSR!$B$7:$HS$1000,11,FALSE)</f>
        <v>DI</v>
      </c>
      <c r="O147" t="str">
        <f>VLOOKUP($D147,DSR!$B$7:$HS$1000,12,FALSE)</f>
        <v>nd</v>
      </c>
      <c r="P147" t="str">
        <f>VLOOKUP($D147,DSR!$B$7:$HS$1000,14,FALSE)</f>
        <v>nd</v>
      </c>
    </row>
    <row r="148" spans="1:16">
      <c r="A148" t="s">
        <v>47</v>
      </c>
      <c r="B148">
        <v>2012</v>
      </c>
      <c r="C148" t="s">
        <v>278</v>
      </c>
      <c r="D148" t="s">
        <v>776</v>
      </c>
      <c r="E148" t="str">
        <f>VLOOKUP($D148,DSR!$B$7:$HS$1000,2,FALSE)</f>
        <v>Dodatak za pripomoć u kući za RVI-a</v>
      </c>
      <c r="F148" t="str">
        <f>VLOOKUP($D148,DSR!$B$7:$HS$1000,3,FALSE)</f>
        <v>RVI, korisnik zajamčene minimalne naknade, koji zbog trajnih promjena u zdravstvenom stanju ne može sam ispunjavati osnovne životne zahtjeve</v>
      </c>
      <c r="G148" t="str">
        <f>VLOOKUP($D148,DSR!$B$7:$HS$1000,4,FALSE)</f>
        <v>DSR_020: §47</v>
      </c>
      <c r="H148" t="str">
        <f>VLOOKUP($D148,DSR!$B$7:$HS$1000,5,FALSE)</f>
        <v>MBRAN</v>
      </c>
      <c r="I148" t="str">
        <f>VLOOKUP($D148,DSR!$B$7:$HS$1000,6,FALSE)</f>
        <v>MBRAN</v>
      </c>
      <c r="J148" t="str">
        <f>VLOOKUP($D148,DSR!$B$7:$HS$1000,7,FALSE)</f>
        <v>NN</v>
      </c>
      <c r="K148" t="str">
        <f>VLOOKUP($D148,DSR!$B$7:$HS$1000,8,FALSE)</f>
        <v>KS</v>
      </c>
      <c r="L148" t="str">
        <f>VLOOKUP($D148,DSR!$B$7:$HS$1000,9,FALSE)</f>
        <v>ne</v>
      </c>
      <c r="M148" t="str">
        <f>VLOOKUP($D148,DSR!$B$7:$HS$1000,10,FALSE)</f>
        <v>PO</v>
      </c>
      <c r="N148" t="str">
        <f>VLOOKUP($D148,DSR!$B$7:$HS$1000,11,FALSE)</f>
        <v>DI</v>
      </c>
      <c r="O148" s="247" t="str">
        <f>VLOOKUP($D148,DSR!$B$7:$HS$1000,16,FALSE)</f>
        <v>nd</v>
      </c>
      <c r="P148" t="str">
        <f>VLOOKUP($D148,DSR!$B$7:$HS$1000,18,FALSE)</f>
        <v>nd</v>
      </c>
    </row>
    <row r="149" spans="1:16">
      <c r="A149" t="s">
        <v>47</v>
      </c>
      <c r="B149">
        <v>2013</v>
      </c>
      <c r="C149" t="s">
        <v>278</v>
      </c>
      <c r="D149" t="s">
        <v>776</v>
      </c>
      <c r="E149" t="str">
        <f>VLOOKUP($D149,DSR!$B$7:$HS$1000,2,FALSE)</f>
        <v>Dodatak za pripomoć u kući za RVI-a</v>
      </c>
      <c r="F149" t="str">
        <f>VLOOKUP($D149,DSR!$B$7:$HS$1000,3,FALSE)</f>
        <v>RVI, korisnik zajamčene minimalne naknade, koji zbog trajnih promjena u zdravstvenom stanju ne može sam ispunjavati osnovne životne zahtjeve</v>
      </c>
      <c r="G149" t="str">
        <f>VLOOKUP($D149,DSR!$B$7:$HS$1000,4,FALSE)</f>
        <v>DSR_020: §47</v>
      </c>
      <c r="H149" t="str">
        <f>VLOOKUP($D149,DSR!$B$7:$HS$1000,5,FALSE)</f>
        <v>MBRAN</v>
      </c>
      <c r="I149" t="str">
        <f>VLOOKUP($D149,DSR!$B$7:$HS$1000,6,FALSE)</f>
        <v>MBRAN</v>
      </c>
      <c r="J149" t="str">
        <f>VLOOKUP($D149,DSR!$B$7:$HS$1000,7,FALSE)</f>
        <v>NN</v>
      </c>
      <c r="K149" t="str">
        <f>VLOOKUP($D149,DSR!$B$7:$HS$1000,8,FALSE)</f>
        <v>KS</v>
      </c>
      <c r="L149" t="str">
        <f>VLOOKUP($D149,DSR!$B$7:$HS$1000,9,FALSE)</f>
        <v>ne</v>
      </c>
      <c r="M149" t="str">
        <f>VLOOKUP($D149,DSR!$B$7:$HS$1000,10,FALSE)</f>
        <v>PO</v>
      </c>
      <c r="N149" t="str">
        <f>VLOOKUP($D149,DSR!$B$7:$HS$1000,11,FALSE)</f>
        <v>DI</v>
      </c>
      <c r="O149" s="247" t="str">
        <f>VLOOKUP($D149,DSR!$B$7:$HS$1000,20,FALSE)</f>
        <v>nd</v>
      </c>
      <c r="P149" t="str">
        <f>VLOOKUP($D149,DSR!$B$7:$HS$1000,22,FALSE)</f>
        <v>nd</v>
      </c>
    </row>
    <row r="150" spans="1:16">
      <c r="A150" t="s">
        <v>47</v>
      </c>
      <c r="B150">
        <v>2014</v>
      </c>
      <c r="C150" t="s">
        <v>278</v>
      </c>
      <c r="D150" t="s">
        <v>776</v>
      </c>
      <c r="E150" t="str">
        <f>VLOOKUP($D150,DSR!$B$7:$HS$1000,2,FALSE)</f>
        <v>Dodatak za pripomoć u kući za RVI-a</v>
      </c>
      <c r="F150" t="str">
        <f>VLOOKUP($D150,DSR!$B$7:$HS$1000,3,FALSE)</f>
        <v>RVI, korisnik zajamčene minimalne naknade, koji zbog trajnih promjena u zdravstvenom stanju ne može sam ispunjavati osnovne životne zahtjeve</v>
      </c>
      <c r="G150" t="str">
        <f>VLOOKUP($D150,DSR!$B$7:$HS$1000,4,FALSE)</f>
        <v>DSR_020: §47</v>
      </c>
      <c r="H150" t="str">
        <f>VLOOKUP($D150,DSR!$B$7:$HS$1000,5,FALSE)</f>
        <v>MBRAN</v>
      </c>
      <c r="I150" t="str">
        <f>VLOOKUP($D150,DSR!$B$7:$HS$1000,6,FALSE)</f>
        <v>MBRAN</v>
      </c>
      <c r="J150" t="str">
        <f>VLOOKUP($D150,DSR!$B$7:$HS$1000,7,FALSE)</f>
        <v>NN</v>
      </c>
      <c r="K150" t="str">
        <f>VLOOKUP($D150,DSR!$B$7:$HS$1000,8,FALSE)</f>
        <v>KS</v>
      </c>
      <c r="L150" t="str">
        <f>VLOOKUP($D150,DSR!$B$7:$HS$1000,9,FALSE)</f>
        <v>ne</v>
      </c>
      <c r="M150" t="str">
        <f>VLOOKUP($D150,DSR!$B$7:$HS$1000,10,FALSE)</f>
        <v>PO</v>
      </c>
      <c r="N150" t="str">
        <f>VLOOKUP($D150,DSR!$B$7:$HS$1000,11,FALSE)</f>
        <v>DI</v>
      </c>
      <c r="O150" s="247" t="str">
        <f>VLOOKUP($D150,DSR!$B$7:$HS$1000,24,FALSE)</f>
        <v>nd</v>
      </c>
      <c r="P150" t="str">
        <f>VLOOKUP($D150,DSR!$B$7:$HS$1000,26,FALSE)</f>
        <v>nd</v>
      </c>
    </row>
    <row r="151" spans="1:16">
      <c r="A151" t="s">
        <v>47</v>
      </c>
      <c r="B151">
        <v>2015</v>
      </c>
      <c r="C151" t="s">
        <v>278</v>
      </c>
      <c r="D151" t="s">
        <v>776</v>
      </c>
      <c r="E151" t="str">
        <f>VLOOKUP($D151,DSR!$B$7:$HS$1000,2,FALSE)</f>
        <v>Dodatak za pripomoć u kući za RVI-a</v>
      </c>
      <c r="F151" t="str">
        <f>VLOOKUP($D151,DSR!$B$7:$HS$1000,3,FALSE)</f>
        <v>RVI, korisnik zajamčene minimalne naknade, koji zbog trajnih promjena u zdravstvenom stanju ne može sam ispunjavati osnovne životne zahtjeve</v>
      </c>
      <c r="G151" t="str">
        <f>VLOOKUP($D151,DSR!$B$7:$HS$1000,4,FALSE)</f>
        <v>DSR_020: §47</v>
      </c>
      <c r="H151" t="str">
        <f>VLOOKUP($D151,DSR!$B$7:$HS$1000,5,FALSE)</f>
        <v>MBRAN</v>
      </c>
      <c r="I151" t="str">
        <f>VLOOKUP($D151,DSR!$B$7:$HS$1000,6,FALSE)</f>
        <v>MBRAN</v>
      </c>
      <c r="J151" t="str">
        <f>VLOOKUP($D151,DSR!$B$7:$HS$1000,7,FALSE)</f>
        <v>NN</v>
      </c>
      <c r="K151" t="str">
        <f>VLOOKUP($D151,DSR!$B$7:$HS$1000,8,FALSE)</f>
        <v>KS</v>
      </c>
      <c r="L151" t="str">
        <f>VLOOKUP($D151,DSR!$B$7:$HS$1000,9,FALSE)</f>
        <v>ne</v>
      </c>
      <c r="M151" t="str">
        <f>VLOOKUP($D151,DSR!$B$7:$HS$1000,10,FALSE)</f>
        <v>PO</v>
      </c>
      <c r="N151" t="str">
        <f>VLOOKUP($D151,DSR!$B$7:$HS$1000,11,FALSE)</f>
        <v>DI</v>
      </c>
      <c r="O151" s="247" t="str">
        <f>VLOOKUP($D151,DSR!$B$7:$HS$1000,28,FALSE)</f>
        <v>nd</v>
      </c>
      <c r="P151" t="str">
        <f>VLOOKUP($D151,DSR!$B$7:$HS$1000,30,FALSE)</f>
        <v>nd</v>
      </c>
    </row>
    <row r="152" spans="1:16">
      <c r="A152" t="s">
        <v>47</v>
      </c>
      <c r="B152">
        <v>2016</v>
      </c>
      <c r="C152" t="s">
        <v>278</v>
      </c>
      <c r="D152" t="s">
        <v>776</v>
      </c>
      <c r="E152" t="str">
        <f>VLOOKUP($D152,DSR!$B$7:$HS$1000,2,FALSE)</f>
        <v>Dodatak za pripomoć u kući za RVI-a</v>
      </c>
      <c r="F152" t="str">
        <f>VLOOKUP($D152,DSR!$B$7:$HS$1000,3,FALSE)</f>
        <v>RVI, korisnik zajamčene minimalne naknade, koji zbog trajnih promjena u zdravstvenom stanju ne može sam ispunjavati osnovne životne zahtjeve</v>
      </c>
      <c r="G152" t="str">
        <f>VLOOKUP($D152,DSR!$B$7:$HS$1000,4,FALSE)</f>
        <v>DSR_020: §47</v>
      </c>
      <c r="H152" t="str">
        <f>VLOOKUP($D152,DSR!$B$7:$HS$1000,5,FALSE)</f>
        <v>MBRAN</v>
      </c>
      <c r="I152" t="str">
        <f>VLOOKUP($D152,DSR!$B$7:$HS$1000,6,FALSE)</f>
        <v>MBRAN</v>
      </c>
      <c r="J152" t="str">
        <f>VLOOKUP($D152,DSR!$B$7:$HS$1000,7,FALSE)</f>
        <v>NN</v>
      </c>
      <c r="K152" t="str">
        <f>VLOOKUP($D152,DSR!$B$7:$HS$1000,8,FALSE)</f>
        <v>KS</v>
      </c>
      <c r="L152" t="str">
        <f>VLOOKUP($D152,DSR!$B$7:$HS$1000,9,FALSE)</f>
        <v>ne</v>
      </c>
      <c r="M152" t="str">
        <f>VLOOKUP($D152,DSR!$B$7:$HS$1000,10,FALSE)</f>
        <v>PO</v>
      </c>
      <c r="N152" t="str">
        <f>VLOOKUP($D152,DSR!$B$7:$HS$1000,11,FALSE)</f>
        <v>DI</v>
      </c>
      <c r="O152" s="247" t="str">
        <f>VLOOKUP($D152,DSR!$B$7:$HS$1000,32,FALSE)</f>
        <v>nd</v>
      </c>
      <c r="P152" t="str">
        <f>VLOOKUP($D152,DSR!$B$7:$HS$1000,34,FALSE)</f>
        <v>nd</v>
      </c>
    </row>
    <row r="153" spans="1:16">
      <c r="A153" t="s">
        <v>51</v>
      </c>
      <c r="B153">
        <v>2015</v>
      </c>
      <c r="C153" t="s">
        <v>278</v>
      </c>
      <c r="D153" t="s">
        <v>1599</v>
      </c>
      <c r="E153" t="str">
        <f>VLOOKUP($D153,GOS!$B$7:$BO$495,2,FALSE)</f>
        <v>Pomoć i njega u kući (GOS)</v>
      </c>
      <c r="F153" t="str">
        <f>VLOOKUP($D153,GOS!$B$7:$BO$495,3,FALSE)</f>
        <v>Osoba kojoj je prijeko potrebna pomoć i njega druge osobe u njenoj kući</v>
      </c>
      <c r="G153" t="str">
        <f>VLOOKUP($D153,GOS!$B$7:$BO$495,4,FALSE)</f>
        <v>GOS_01: §25.</v>
      </c>
      <c r="H153" t="str">
        <f>VLOOKUP($D153,GOS!$B$7:$BO$495,5,FALSE)</f>
        <v>GOS</v>
      </c>
      <c r="I153" t="str">
        <f>VLOOKUP($D153,GOS!$B$7:$BO$495,6,FALSE)</f>
        <v>GOS</v>
      </c>
      <c r="J153" t="str">
        <f>VLOOKUP($D153,GOS!$B$7:$BO$495,7,FALSE)</f>
        <v>KS</v>
      </c>
      <c r="K153" t="str">
        <f>VLOOKUP($D153,GOS!$B$7:$BO$495,8,FALSE)</f>
        <v>KS</v>
      </c>
      <c r="L153">
        <f>VLOOKUP($D153,GOS!$B$7:$BO$495,9,FALSE)</f>
        <v>0</v>
      </c>
      <c r="M153" t="str">
        <f>VLOOKUP($D153,GOS!$B$7:$BO$495,10,FALSE)</f>
        <v>TR</v>
      </c>
      <c r="N153" t="str">
        <f>VLOOKUP($D153,GOS!$B$7:$BO$495,11,FALSE)</f>
        <v>DI</v>
      </c>
      <c r="O153" t="str">
        <f>VLOOKUP($D153,GOS!$B$7:$BO$495,12,FALSE)</f>
        <v>nd</v>
      </c>
      <c r="P153" t="str">
        <f>VLOOKUP($D153,GOS!$B$7:$BO$495,14,FALSE)</f>
        <v>nd</v>
      </c>
    </row>
    <row r="154" spans="1:16">
      <c r="A154" t="s">
        <v>53</v>
      </c>
      <c r="B154">
        <v>2015</v>
      </c>
      <c r="C154" t="s">
        <v>278</v>
      </c>
      <c r="D154" t="s">
        <v>1513</v>
      </c>
      <c r="E154" t="str">
        <f>VLOOKUP($D154,GRI!$B$7:$BO$495,2,FALSE)</f>
        <v>Pravo na uslugu pomoći u kući (GRI)</v>
      </c>
      <c r="F154" t="str">
        <f>VLOOKUP($D154,GRI!$B$7:$BO$495,3,FALSE)</f>
        <v>Osoba kojoj je zbog starosti, tjelesnog, mentalnog, intelektualnog ili osjetilnog oštećenja ili trajnih promjena u zdravstvenom stanju prijeko potrebna pomoć druge osobe</v>
      </c>
      <c r="G154" t="str">
        <f>VLOOKUP($D154,GRI!$B$7:$BO$495,4,FALSE)</f>
        <v>GRI_01: §34.</v>
      </c>
      <c r="H154" t="str">
        <f>VLOOKUP($D154,GRI!$B$7:$BO$495,5,FALSE)</f>
        <v>GRI</v>
      </c>
      <c r="I154" t="str">
        <f>VLOOKUP($D154,GRI!$B$7:$BO$495,6,FALSE)</f>
        <v>GRI</v>
      </c>
      <c r="J154" t="str">
        <f>VLOOKUP($D154,GRI!$B$7:$BO$495,7,FALSE)</f>
        <v>UR</v>
      </c>
      <c r="K154" t="str">
        <f>VLOOKUP($D154,GRI!$B$7:$BO$495,8,FALSE)</f>
        <v>KS</v>
      </c>
      <c r="L154" t="str">
        <f>VLOOKUP($D154,GRI!$B$7:$BO$495,9,FALSE)</f>
        <v>D</v>
      </c>
      <c r="M154" t="str">
        <f>VLOOKUP($D154,GRI!$B$7:$BO$495,10,FALSE)</f>
        <v>SP</v>
      </c>
      <c r="N154" t="str">
        <f>VLOOKUP($D154,GRI!$B$7:$BO$495,11,FALSE)</f>
        <v>DI</v>
      </c>
      <c r="O154">
        <f>VLOOKUP($D154,GRI!$B$7:$BO$495,12,FALSE)</f>
        <v>110</v>
      </c>
      <c r="P154">
        <f>VLOOKUP($D154,GRI!$B$7:$BO$495,14,FALSE)</f>
        <v>685530</v>
      </c>
    </row>
    <row r="155" spans="1:16">
      <c r="A155" t="s">
        <v>55</v>
      </c>
      <c r="B155">
        <v>2015</v>
      </c>
      <c r="C155" t="s">
        <v>278</v>
      </c>
      <c r="D155" t="s">
        <v>1412</v>
      </c>
      <c r="E155" t="str">
        <f>VLOOKUP($D155,GST!$B$7:$BO$495,2,FALSE)</f>
        <v>Subvencija usluga pomoći i njege u kući (GST)</v>
      </c>
      <c r="F155" t="str">
        <f>VLOOKUP($D155,GST!$B$7:$BO$495,3,FALSE)</f>
        <v>Osoba kojoj je zbog tjelesnog ili mentalnog oštećenja, odnosno zbog trajnih ili privremenih promjena u zdravstvenom stanju ili starosti prijeko potrebna pomoć i njega od druge osobe</v>
      </c>
      <c r="G155" t="str">
        <f>VLOOKUP($D155,GST!$B$7:$BO$495,4,FALSE)</f>
        <v>GST_01: §29</v>
      </c>
      <c r="H155" t="str">
        <f>VLOOKUP($D155,GST!$B$7:$BO$495,5,FALSE)</f>
        <v>GST</v>
      </c>
      <c r="I155" t="str">
        <f>VLOOKUP($D155,GST!$B$7:$BO$495,6,FALSE)</f>
        <v>GST</v>
      </c>
      <c r="J155" t="str">
        <f>VLOOKUP($D155,GST!$B$7:$BO$495,7,FALSE)</f>
        <v>SU</v>
      </c>
      <c r="K155" t="str">
        <f>VLOOKUP($D155,GST!$B$7:$BO$495,8,FALSE)</f>
        <v>KS</v>
      </c>
      <c r="L155" t="str">
        <f>VLOOKUP($D155,GST!$B$7:$BO$495,9,FALSE)</f>
        <v>D+I</v>
      </c>
      <c r="M155" t="str">
        <f>VLOOKUP($D155,GST!$B$7:$BO$495,10,FALSE)</f>
        <v>SP</v>
      </c>
      <c r="N155" t="str">
        <f>VLOOKUP($D155,GST!$B$7:$BO$495,11,FALSE)</f>
        <v>DI</v>
      </c>
      <c r="O155" t="str">
        <f>VLOOKUP($D155,GST!$B$7:$BO$495,12,FALSE)</f>
        <v>nd</v>
      </c>
      <c r="P155" t="str">
        <f>VLOOKUP($D155,GST!$B$7:$BO$495,14,FALSE)</f>
        <v>nd</v>
      </c>
    </row>
    <row r="156" spans="1:16">
      <c r="A156" t="s">
        <v>57</v>
      </c>
      <c r="B156">
        <v>2015</v>
      </c>
      <c r="C156" t="s">
        <v>278</v>
      </c>
      <c r="D156" t="s">
        <v>1305</v>
      </c>
      <c r="E156" t="str">
        <f>VLOOKUP($D156,GZG!$B$7:$BO$495,2,FALSE)</f>
        <v>Novčana pomoć korisnicima doplatka za pomoć i njegu i korisnicima osobne invalidnine (GZG)</v>
      </c>
      <c r="F156" t="str">
        <f>VLOOKUP($D156,GZG!$B$7:$BO$495,3,FALSE)</f>
        <v>Korisnik doplatka za pomoć i njegu; korisnik osobne invalidnine</v>
      </c>
      <c r="G156" t="str">
        <f>VLOOKUP($D156,GZG!$B$7:$BO$495,4,FALSE)</f>
        <v>GZG_01: §12-14</v>
      </c>
      <c r="H156" t="str">
        <f>VLOOKUP($D156,GZG!$B$7:$BO$495,5,FALSE)</f>
        <v>GZG</v>
      </c>
      <c r="I156" t="str">
        <f>VLOOKUP($D156,GZG!$B$7:$BO$495,6,FALSE)</f>
        <v>GZG</v>
      </c>
      <c r="J156" t="str">
        <f>VLOOKUP($D156,GZG!$B$7:$BO$495,7,FALSE)</f>
        <v>NN</v>
      </c>
      <c r="K156" t="str">
        <f>VLOOKUP($D156,GZG!$B$7:$BO$495,8,FALSE)</f>
        <v>KS</v>
      </c>
      <c r="L156" t="str">
        <f>VLOOKUP($D156,GZG!$B$7:$BO$495,9,FALSE)</f>
        <v>D+I</v>
      </c>
      <c r="M156" t="str">
        <f>VLOOKUP($D156,GZG!$B$7:$BO$495,10,FALSE)</f>
        <v>SP</v>
      </c>
      <c r="N156" t="str">
        <f>VLOOKUP($D156,GZG!$B$7:$BO$495,11,FALSE)</f>
        <v>DI</v>
      </c>
      <c r="O156">
        <f>VLOOKUP($D156,GZG!$B$7:$BO$495,12,FALSE)</f>
        <v>10426</v>
      </c>
      <c r="P156" t="str">
        <f>VLOOKUP($D156,GZG!$B$7:$BO$495,14,FALSE)</f>
        <v>nd</v>
      </c>
    </row>
    <row r="157" spans="1:16">
      <c r="A157" t="s">
        <v>47</v>
      </c>
      <c r="B157">
        <v>2011</v>
      </c>
      <c r="C157" t="s">
        <v>278</v>
      </c>
      <c r="D157" t="s">
        <v>779</v>
      </c>
      <c r="E157" t="str">
        <f>VLOOKUP($D157,DSR!$B$7:$HS$1000,2,FALSE)</f>
        <v>Naknada za roditelja njegovatelja ili za njegovatelja</v>
      </c>
      <c r="F157" t="str">
        <f>VLOOKUP($D157,DSR!$B$7:$HS$1000,3,FALSE)</f>
        <v>Roditelj (njegovatelj) djeteta s teškoćama u razvoju; njegovatelj osobe s težim invaliditetom</v>
      </c>
      <c r="G157" t="str">
        <f>VLOOKUP($D157,DSR!$B$7:$HS$1000,4,FALSE)</f>
        <v>DSR_017d: §63-71</v>
      </c>
      <c r="H157" t="str">
        <f>VLOOKUP($D157,DSR!$B$7:$HS$1000,5,FALSE)</f>
        <v>MDOMSP</v>
      </c>
      <c r="I157" t="str">
        <f>VLOOKUP($D157,DSR!$B$7:$HS$1000,6,FALSE)</f>
        <v>MDOMSP</v>
      </c>
      <c r="J157" t="str">
        <f>VLOOKUP($D157,DSR!$B$7:$HS$1000,7,FALSE)</f>
        <v>KS</v>
      </c>
      <c r="K157" t="str">
        <f>VLOOKUP($D157,DSR!$B$7:$HS$1000,8,FALSE)</f>
        <v>KS</v>
      </c>
      <c r="L157" t="str">
        <f>VLOOKUP($D157,DSR!$B$7:$HS$1000,9,FALSE)</f>
        <v>ne</v>
      </c>
      <c r="M157" t="str">
        <f>VLOOKUP($D157,DSR!$B$7:$HS$1000,10,FALSE)</f>
        <v>S2</v>
      </c>
      <c r="N157" t="str">
        <f>VLOOKUP($D157,DSR!$B$7:$HS$1000,11,FALSE)</f>
        <v>DI</v>
      </c>
      <c r="O157">
        <f>VLOOKUP($D157,DSR!$B$7:$HS$1000,12,FALSE)</f>
        <v>2759</v>
      </c>
      <c r="P157">
        <f>VLOOKUP($D157,DSR!$B$7:$HS$1000,14,FALSE)</f>
        <v>100286549</v>
      </c>
    </row>
    <row r="158" spans="1:16">
      <c r="A158" t="s">
        <v>47</v>
      </c>
      <c r="B158">
        <v>2012</v>
      </c>
      <c r="C158" t="s">
        <v>278</v>
      </c>
      <c r="D158" t="s">
        <v>779</v>
      </c>
      <c r="E158" t="str">
        <f>VLOOKUP($D158,DSR!$B$7:$HS$1000,2,FALSE)</f>
        <v>Naknada za roditelja njegovatelja ili za njegovatelja</v>
      </c>
      <c r="F158" t="str">
        <f>VLOOKUP($D158,DSR!$B$7:$HS$1000,3,FALSE)</f>
        <v>Roditelj (njegovatelj) djeteta s teškoćama u razvoju; njegovatelj osobe s težim invaliditetom</v>
      </c>
      <c r="G158" t="str">
        <f>VLOOKUP($D158,DSR!$B$7:$HS$1000,4,FALSE)</f>
        <v>DSR_017d: §63-71</v>
      </c>
      <c r="H158" t="str">
        <f>VLOOKUP($D158,DSR!$B$7:$HS$1000,5,FALSE)</f>
        <v>MDOMSP</v>
      </c>
      <c r="I158" t="str">
        <f>VLOOKUP($D158,DSR!$B$7:$HS$1000,6,FALSE)</f>
        <v>MDOMSP</v>
      </c>
      <c r="J158" t="str">
        <f>VLOOKUP($D158,DSR!$B$7:$HS$1000,7,FALSE)</f>
        <v>KS</v>
      </c>
      <c r="K158" t="str">
        <f>VLOOKUP($D158,DSR!$B$7:$HS$1000,8,FALSE)</f>
        <v>KS</v>
      </c>
      <c r="L158" t="str">
        <f>VLOOKUP($D158,DSR!$B$7:$HS$1000,9,FALSE)</f>
        <v>ne</v>
      </c>
      <c r="M158" t="str">
        <f>VLOOKUP($D158,DSR!$B$7:$HS$1000,10,FALSE)</f>
        <v>S2</v>
      </c>
      <c r="N158" t="str">
        <f>VLOOKUP($D158,DSR!$B$7:$HS$1000,11,FALSE)</f>
        <v>DI</v>
      </c>
      <c r="O158" s="247">
        <f>VLOOKUP($D158,DSR!$B$7:$HS$1000,16,FALSE)</f>
        <v>2869</v>
      </c>
      <c r="P158">
        <f>VLOOKUP($D158,DSR!$B$7:$HS$1000,18,FALSE)</f>
        <v>111989891</v>
      </c>
    </row>
    <row r="159" spans="1:16">
      <c r="A159" t="s">
        <v>47</v>
      </c>
      <c r="B159">
        <v>2013</v>
      </c>
      <c r="C159" t="s">
        <v>278</v>
      </c>
      <c r="D159" t="s">
        <v>779</v>
      </c>
      <c r="E159" t="str">
        <f>VLOOKUP($D159,DSR!$B$7:$HS$1000,2,FALSE)</f>
        <v>Naknada za roditelja njegovatelja ili za njegovatelja</v>
      </c>
      <c r="F159" t="str">
        <f>VLOOKUP($D159,DSR!$B$7:$HS$1000,3,FALSE)</f>
        <v>Roditelj (njegovatelj) djeteta s teškoćama u razvoju; njegovatelj osobe s težim invaliditetom</v>
      </c>
      <c r="G159" t="str">
        <f>VLOOKUP($D159,DSR!$B$7:$HS$1000,4,FALSE)</f>
        <v>DSR_017d: §63-71</v>
      </c>
      <c r="H159" t="str">
        <f>VLOOKUP($D159,DSR!$B$7:$HS$1000,5,FALSE)</f>
        <v>MDOMSP</v>
      </c>
      <c r="I159" t="str">
        <f>VLOOKUP($D159,DSR!$B$7:$HS$1000,6,FALSE)</f>
        <v>MDOMSP</v>
      </c>
      <c r="J159" t="str">
        <f>VLOOKUP($D159,DSR!$B$7:$HS$1000,7,FALSE)</f>
        <v>KS</v>
      </c>
      <c r="K159" t="str">
        <f>VLOOKUP($D159,DSR!$B$7:$HS$1000,8,FALSE)</f>
        <v>KS</v>
      </c>
      <c r="L159" t="str">
        <f>VLOOKUP($D159,DSR!$B$7:$HS$1000,9,FALSE)</f>
        <v>ne</v>
      </c>
      <c r="M159" t="str">
        <f>VLOOKUP($D159,DSR!$B$7:$HS$1000,10,FALSE)</f>
        <v>S2</v>
      </c>
      <c r="N159" t="str">
        <f>VLOOKUP($D159,DSR!$B$7:$HS$1000,11,FALSE)</f>
        <v>DI</v>
      </c>
      <c r="O159" s="247">
        <f>VLOOKUP($D159,DSR!$B$7:$HS$1000,20,FALSE)</f>
        <v>3208</v>
      </c>
      <c r="P159">
        <f>VLOOKUP($D159,DSR!$B$7:$HS$1000,22,FALSE)</f>
        <v>123249885</v>
      </c>
    </row>
    <row r="160" spans="1:16">
      <c r="A160" t="s">
        <v>47</v>
      </c>
      <c r="B160">
        <v>2014</v>
      </c>
      <c r="C160" t="s">
        <v>278</v>
      </c>
      <c r="D160" t="s">
        <v>779</v>
      </c>
      <c r="E160" t="str">
        <f>VLOOKUP($D160,DSR!$B$7:$HS$1000,2,FALSE)</f>
        <v>Naknada za roditelja njegovatelja ili za njegovatelja</v>
      </c>
      <c r="F160" t="str">
        <f>VLOOKUP($D160,DSR!$B$7:$HS$1000,3,FALSE)</f>
        <v>Roditelj (njegovatelj) djeteta s teškoćama u razvoju; njegovatelj osobe s težim invaliditetom</v>
      </c>
      <c r="G160" t="str">
        <f>VLOOKUP($D160,DSR!$B$7:$HS$1000,4,FALSE)</f>
        <v>DSR_017d: §63-71</v>
      </c>
      <c r="H160" t="str">
        <f>VLOOKUP($D160,DSR!$B$7:$HS$1000,5,FALSE)</f>
        <v>MDOMSP</v>
      </c>
      <c r="I160" t="str">
        <f>VLOOKUP($D160,DSR!$B$7:$HS$1000,6,FALSE)</f>
        <v>MDOMSP</v>
      </c>
      <c r="J160" t="str">
        <f>VLOOKUP($D160,DSR!$B$7:$HS$1000,7,FALSE)</f>
        <v>KS</v>
      </c>
      <c r="K160" t="str">
        <f>VLOOKUP($D160,DSR!$B$7:$HS$1000,8,FALSE)</f>
        <v>KS</v>
      </c>
      <c r="L160" t="str">
        <f>VLOOKUP($D160,DSR!$B$7:$HS$1000,9,FALSE)</f>
        <v>ne</v>
      </c>
      <c r="M160" t="str">
        <f>VLOOKUP($D160,DSR!$B$7:$HS$1000,10,FALSE)</f>
        <v>S2</v>
      </c>
      <c r="N160" t="str">
        <f>VLOOKUP($D160,DSR!$B$7:$HS$1000,11,FALSE)</f>
        <v>DI</v>
      </c>
      <c r="O160" s="247">
        <f>VLOOKUP($D160,DSR!$B$7:$HS$1000,24,FALSE)</f>
        <v>3348</v>
      </c>
      <c r="P160">
        <f>VLOOKUP($D160,DSR!$B$7:$HS$1000,26,FALSE)</f>
        <v>136955336.87</v>
      </c>
    </row>
    <row r="161" spans="1:16">
      <c r="A161" t="s">
        <v>47</v>
      </c>
      <c r="B161">
        <v>2015</v>
      </c>
      <c r="C161" t="s">
        <v>278</v>
      </c>
      <c r="D161" t="s">
        <v>779</v>
      </c>
      <c r="E161" t="str">
        <f>VLOOKUP($D161,DSR!$B$7:$HS$1000,2,FALSE)</f>
        <v>Naknada za roditelja njegovatelja ili za njegovatelja</v>
      </c>
      <c r="F161" t="str">
        <f>VLOOKUP($D161,DSR!$B$7:$HS$1000,3,FALSE)</f>
        <v>Roditelj (njegovatelj) djeteta s teškoćama u razvoju; njegovatelj osobe s težim invaliditetom</v>
      </c>
      <c r="G161" t="str">
        <f>VLOOKUP($D161,DSR!$B$7:$HS$1000,4,FALSE)</f>
        <v>DSR_017d: §63-71</v>
      </c>
      <c r="H161" t="str">
        <f>VLOOKUP($D161,DSR!$B$7:$HS$1000,5,FALSE)</f>
        <v>MDOMSP</v>
      </c>
      <c r="I161" t="str">
        <f>VLOOKUP($D161,DSR!$B$7:$HS$1000,6,FALSE)</f>
        <v>MDOMSP</v>
      </c>
      <c r="J161" t="str">
        <f>VLOOKUP($D161,DSR!$B$7:$HS$1000,7,FALSE)</f>
        <v>KS</v>
      </c>
      <c r="K161" t="str">
        <f>VLOOKUP($D161,DSR!$B$7:$HS$1000,8,FALSE)</f>
        <v>KS</v>
      </c>
      <c r="L161" t="str">
        <f>VLOOKUP($D161,DSR!$B$7:$HS$1000,9,FALSE)</f>
        <v>ne</v>
      </c>
      <c r="M161" t="str">
        <f>VLOOKUP($D161,DSR!$B$7:$HS$1000,10,FALSE)</f>
        <v>S2</v>
      </c>
      <c r="N161" t="str">
        <f>VLOOKUP($D161,DSR!$B$7:$HS$1000,11,FALSE)</f>
        <v>DI</v>
      </c>
      <c r="O161" s="247">
        <f>VLOOKUP($D161,DSR!$B$7:$HS$1000,28,FALSE)</f>
        <v>3541</v>
      </c>
      <c r="P161">
        <f>VLOOKUP($D161,DSR!$B$7:$HS$1000,30,FALSE)</f>
        <v>148827498</v>
      </c>
    </row>
    <row r="162" spans="1:16">
      <c r="A162" t="s">
        <v>47</v>
      </c>
      <c r="B162">
        <v>2016</v>
      </c>
      <c r="C162" t="s">
        <v>278</v>
      </c>
      <c r="D162" t="s">
        <v>779</v>
      </c>
      <c r="E162" t="str">
        <f>VLOOKUP($D162,DSR!$B$7:$HS$1000,2,FALSE)</f>
        <v>Naknada za roditelja njegovatelja ili za njegovatelja</v>
      </c>
      <c r="F162" t="str">
        <f>VLOOKUP($D162,DSR!$B$7:$HS$1000,3,FALSE)</f>
        <v>Roditelj (njegovatelj) djeteta s teškoćama u razvoju; njegovatelj osobe s težim invaliditetom</v>
      </c>
      <c r="G162" t="str">
        <f>VLOOKUP($D162,DSR!$B$7:$HS$1000,4,FALSE)</f>
        <v>DSR_017d: §63-71</v>
      </c>
      <c r="H162" t="str">
        <f>VLOOKUP($D162,DSR!$B$7:$HS$1000,5,FALSE)</f>
        <v>MDOMSP</v>
      </c>
      <c r="I162" t="str">
        <f>VLOOKUP($D162,DSR!$B$7:$HS$1000,6,FALSE)</f>
        <v>MDOMSP</v>
      </c>
      <c r="J162" t="str">
        <f>VLOOKUP($D162,DSR!$B$7:$HS$1000,7,FALSE)</f>
        <v>KS</v>
      </c>
      <c r="K162" t="str">
        <f>VLOOKUP($D162,DSR!$B$7:$HS$1000,8,FALSE)</f>
        <v>KS</v>
      </c>
      <c r="L162" t="str">
        <f>VLOOKUP($D162,DSR!$B$7:$HS$1000,9,FALSE)</f>
        <v>ne</v>
      </c>
      <c r="M162" t="str">
        <f>VLOOKUP($D162,DSR!$B$7:$HS$1000,10,FALSE)</f>
        <v>S2</v>
      </c>
      <c r="N162" t="str">
        <f>VLOOKUP($D162,DSR!$B$7:$HS$1000,11,FALSE)</f>
        <v>DI</v>
      </c>
      <c r="O162" s="247" t="str">
        <f>VLOOKUP($D162,DSR!$B$7:$HS$1000,32,FALSE)</f>
        <v>nd</v>
      </c>
      <c r="P162" t="str">
        <f>VLOOKUP($D162,DSR!$B$7:$HS$1000,34,FALSE)</f>
        <v>nd</v>
      </c>
    </row>
    <row r="163" spans="1:16">
      <c r="A163" t="s">
        <v>47</v>
      </c>
      <c r="B163">
        <v>2011</v>
      </c>
      <c r="C163" t="s">
        <v>278</v>
      </c>
      <c r="D163" t="s">
        <v>783</v>
      </c>
      <c r="E163" t="str">
        <f>VLOOKUP($D163,DSR!$B$7:$HS$1000,2,FALSE)</f>
        <v>Naknada tijekom rada s polovicom punog radnog vremena radi pojačane njege djeteta</v>
      </c>
      <c r="F163" t="str">
        <f>VLOOKUP($D163,DSR!$B$7:$HS$1000,3,FALSE)</f>
        <v>Zaposleni roditelj koji radi s polovicom punog radnog vremena radi pojačane briga i njege djeteta, do navršene 3. godine djetetova života</v>
      </c>
      <c r="G163" t="str">
        <f>VLOOKUP($D163,DSR!$B$7:$HS$1000,4,FALSE)</f>
        <v>DSR_016: §16, §24.4</v>
      </c>
      <c r="H163" t="str">
        <f>VLOOKUP($D163,DSR!$B$7:$HS$1000,5,FALSE)</f>
        <v>MDOMSP</v>
      </c>
      <c r="I163" t="str">
        <f>VLOOKUP($D163,DSR!$B$7:$HS$1000,6,FALSE)</f>
        <v>MDOMSP</v>
      </c>
      <c r="J163" t="str">
        <f>VLOOKUP($D163,DSR!$B$7:$HS$1000,7,FALSE)</f>
        <v>NN</v>
      </c>
      <c r="K163" t="str">
        <f>VLOOKUP($D163,DSR!$B$7:$HS$1000,8,FALSE)</f>
        <v>OS</v>
      </c>
      <c r="L163" t="str">
        <f>VLOOKUP($D163,DSR!$B$7:$HS$1000,9,FALSE)</f>
        <v>ne</v>
      </c>
      <c r="M163" t="str">
        <f>VLOOKUP($D163,DSR!$B$7:$HS$1000,10,FALSE)</f>
        <v>PO</v>
      </c>
      <c r="N163" t="str">
        <f>VLOOKUP($D163,DSR!$B$7:$HS$1000,11,FALSE)</f>
        <v>DI</v>
      </c>
      <c r="O163" t="str">
        <f>VLOOKUP($D163,DSR!$B$7:$HS$1000,12,FALSE)</f>
        <v>nd</v>
      </c>
      <c r="P163" t="str">
        <f>VLOOKUP($D163,DSR!$B$7:$HS$1000,14,FALSE)</f>
        <v>nd</v>
      </c>
    </row>
    <row r="164" spans="1:16">
      <c r="A164" t="s">
        <v>47</v>
      </c>
      <c r="B164">
        <v>2012</v>
      </c>
      <c r="C164" t="s">
        <v>278</v>
      </c>
      <c r="D164" t="s">
        <v>783</v>
      </c>
      <c r="E164" t="str">
        <f>VLOOKUP($D164,DSR!$B$7:$HS$1000,2,FALSE)</f>
        <v>Naknada tijekom rada s polovicom punog radnog vremena radi pojačane njege djeteta</v>
      </c>
      <c r="F164" t="str">
        <f>VLOOKUP($D164,DSR!$B$7:$HS$1000,3,FALSE)</f>
        <v>Zaposleni roditelj koji radi s polovicom punog radnog vremena radi pojačane briga i njege djeteta, do navršene 3. godine djetetova života</v>
      </c>
      <c r="G164" t="str">
        <f>VLOOKUP($D164,DSR!$B$7:$HS$1000,4,FALSE)</f>
        <v>DSR_016: §16, §24.4</v>
      </c>
      <c r="H164" t="str">
        <f>VLOOKUP($D164,DSR!$B$7:$HS$1000,5,FALSE)</f>
        <v>MDOMSP</v>
      </c>
      <c r="I164" t="str">
        <f>VLOOKUP($D164,DSR!$B$7:$HS$1000,6,FALSE)</f>
        <v>MDOMSP</v>
      </c>
      <c r="J164" t="str">
        <f>VLOOKUP($D164,DSR!$B$7:$HS$1000,7,FALSE)</f>
        <v>NN</v>
      </c>
      <c r="K164" t="str">
        <f>VLOOKUP($D164,DSR!$B$7:$HS$1000,8,FALSE)</f>
        <v>OS</v>
      </c>
      <c r="L164" t="str">
        <f>VLOOKUP($D164,DSR!$B$7:$HS$1000,9,FALSE)</f>
        <v>ne</v>
      </c>
      <c r="M164" t="str">
        <f>VLOOKUP($D164,DSR!$B$7:$HS$1000,10,FALSE)</f>
        <v>PO</v>
      </c>
      <c r="N164" t="str">
        <f>VLOOKUP($D164,DSR!$B$7:$HS$1000,11,FALSE)</f>
        <v>DI</v>
      </c>
      <c r="O164" s="247" t="str">
        <f>VLOOKUP($D164,DSR!$B$7:$HS$1000,16,FALSE)</f>
        <v>nd</v>
      </c>
      <c r="P164" t="str">
        <f>VLOOKUP($D164,DSR!$B$7:$HS$1000,18,FALSE)</f>
        <v>nd</v>
      </c>
    </row>
    <row r="165" spans="1:16">
      <c r="A165" t="s">
        <v>47</v>
      </c>
      <c r="B165">
        <v>2013</v>
      </c>
      <c r="C165" t="s">
        <v>278</v>
      </c>
      <c r="D165" t="s">
        <v>783</v>
      </c>
      <c r="E165" t="str">
        <f>VLOOKUP($D165,DSR!$B$7:$HS$1000,2,FALSE)</f>
        <v>Naknada tijekom rada s polovicom punog radnog vremena radi pojačane njege djeteta</v>
      </c>
      <c r="F165" t="str">
        <f>VLOOKUP($D165,DSR!$B$7:$HS$1000,3,FALSE)</f>
        <v>Zaposleni roditelj koji radi s polovicom punog radnog vremena radi pojačane briga i njege djeteta, do navršene 3. godine djetetova života</v>
      </c>
      <c r="G165" t="str">
        <f>VLOOKUP($D165,DSR!$B$7:$HS$1000,4,FALSE)</f>
        <v>DSR_016: §16, §24.4</v>
      </c>
      <c r="H165" t="str">
        <f>VLOOKUP($D165,DSR!$B$7:$HS$1000,5,FALSE)</f>
        <v>MDOMSP</v>
      </c>
      <c r="I165" t="str">
        <f>VLOOKUP($D165,DSR!$B$7:$HS$1000,6,FALSE)</f>
        <v>MDOMSP</v>
      </c>
      <c r="J165" t="str">
        <f>VLOOKUP($D165,DSR!$B$7:$HS$1000,7,FALSE)</f>
        <v>NN</v>
      </c>
      <c r="K165" t="str">
        <f>VLOOKUP($D165,DSR!$B$7:$HS$1000,8,FALSE)</f>
        <v>OS</v>
      </c>
      <c r="L165" t="str">
        <f>VLOOKUP($D165,DSR!$B$7:$HS$1000,9,FALSE)</f>
        <v>ne</v>
      </c>
      <c r="M165" t="str">
        <f>VLOOKUP($D165,DSR!$B$7:$HS$1000,10,FALSE)</f>
        <v>PO</v>
      </c>
      <c r="N165" t="str">
        <f>VLOOKUP($D165,DSR!$B$7:$HS$1000,11,FALSE)</f>
        <v>DI</v>
      </c>
      <c r="O165" s="247" t="str">
        <f>VLOOKUP($D165,DSR!$B$7:$HS$1000,20,FALSE)</f>
        <v>nd</v>
      </c>
      <c r="P165" t="str">
        <f>VLOOKUP($D165,DSR!$B$7:$HS$1000,22,FALSE)</f>
        <v>nd</v>
      </c>
    </row>
    <row r="166" spans="1:16">
      <c r="A166" t="s">
        <v>47</v>
      </c>
      <c r="B166">
        <v>2014</v>
      </c>
      <c r="C166" t="s">
        <v>278</v>
      </c>
      <c r="D166" t="s">
        <v>783</v>
      </c>
      <c r="E166" t="str">
        <f>VLOOKUP($D166,DSR!$B$7:$HS$1000,2,FALSE)</f>
        <v>Naknada tijekom rada s polovicom punog radnog vremena radi pojačane njege djeteta</v>
      </c>
      <c r="F166" t="str">
        <f>VLOOKUP($D166,DSR!$B$7:$HS$1000,3,FALSE)</f>
        <v>Zaposleni roditelj koji radi s polovicom punog radnog vremena radi pojačane briga i njege djeteta, do navršene 3. godine djetetova života</v>
      </c>
      <c r="G166" t="str">
        <f>VLOOKUP($D166,DSR!$B$7:$HS$1000,4,FALSE)</f>
        <v>DSR_016: §16, §24.4</v>
      </c>
      <c r="H166" t="str">
        <f>VLOOKUP($D166,DSR!$B$7:$HS$1000,5,FALSE)</f>
        <v>MDOMSP</v>
      </c>
      <c r="I166" t="str">
        <f>VLOOKUP($D166,DSR!$B$7:$HS$1000,6,FALSE)</f>
        <v>MDOMSP</v>
      </c>
      <c r="J166" t="str">
        <f>VLOOKUP($D166,DSR!$B$7:$HS$1000,7,FALSE)</f>
        <v>NN</v>
      </c>
      <c r="K166" t="str">
        <f>VLOOKUP($D166,DSR!$B$7:$HS$1000,8,FALSE)</f>
        <v>OS</v>
      </c>
      <c r="L166" t="str">
        <f>VLOOKUP($D166,DSR!$B$7:$HS$1000,9,FALSE)</f>
        <v>ne</v>
      </c>
      <c r="M166" t="str">
        <f>VLOOKUP($D166,DSR!$B$7:$HS$1000,10,FALSE)</f>
        <v>PO</v>
      </c>
      <c r="N166" t="str">
        <f>VLOOKUP($D166,DSR!$B$7:$HS$1000,11,FALSE)</f>
        <v>DI</v>
      </c>
      <c r="O166" s="247" t="str">
        <f>VLOOKUP($D166,DSR!$B$7:$HS$1000,24,FALSE)</f>
        <v>nd</v>
      </c>
      <c r="P166" t="str">
        <f>VLOOKUP($D166,DSR!$B$7:$HS$1000,26,FALSE)</f>
        <v>nd</v>
      </c>
    </row>
    <row r="167" spans="1:16">
      <c r="A167" t="s">
        <v>47</v>
      </c>
      <c r="B167">
        <v>2015</v>
      </c>
      <c r="C167" t="s">
        <v>278</v>
      </c>
      <c r="D167" t="s">
        <v>783</v>
      </c>
      <c r="E167" t="str">
        <f>VLOOKUP($D167,DSR!$B$7:$HS$1000,2,FALSE)</f>
        <v>Naknada tijekom rada s polovicom punog radnog vremena radi pojačane njege djeteta</v>
      </c>
      <c r="F167" t="str">
        <f>VLOOKUP($D167,DSR!$B$7:$HS$1000,3,FALSE)</f>
        <v>Zaposleni roditelj koji radi s polovicom punog radnog vremena radi pojačane briga i njege djeteta, do navršene 3. godine djetetova života</v>
      </c>
      <c r="G167" t="str">
        <f>VLOOKUP($D167,DSR!$B$7:$HS$1000,4,FALSE)</f>
        <v>DSR_016: §16, §24.4</v>
      </c>
      <c r="H167" t="str">
        <f>VLOOKUP($D167,DSR!$B$7:$HS$1000,5,FALSE)</f>
        <v>MDOMSP</v>
      </c>
      <c r="I167" t="str">
        <f>VLOOKUP($D167,DSR!$B$7:$HS$1000,6,FALSE)</f>
        <v>MDOMSP</v>
      </c>
      <c r="J167" t="str">
        <f>VLOOKUP($D167,DSR!$B$7:$HS$1000,7,FALSE)</f>
        <v>NN</v>
      </c>
      <c r="K167" t="str">
        <f>VLOOKUP($D167,DSR!$B$7:$HS$1000,8,FALSE)</f>
        <v>OS</v>
      </c>
      <c r="L167" t="str">
        <f>VLOOKUP($D167,DSR!$B$7:$HS$1000,9,FALSE)</f>
        <v>ne</v>
      </c>
      <c r="M167" t="str">
        <f>VLOOKUP($D167,DSR!$B$7:$HS$1000,10,FALSE)</f>
        <v>PO</v>
      </c>
      <c r="N167" t="str">
        <f>VLOOKUP($D167,DSR!$B$7:$HS$1000,11,FALSE)</f>
        <v>DI</v>
      </c>
      <c r="O167" s="247" t="str">
        <f>VLOOKUP($D167,DSR!$B$7:$HS$1000,28,FALSE)</f>
        <v>nd</v>
      </c>
      <c r="P167" t="str">
        <f>VLOOKUP($D167,DSR!$B$7:$HS$1000,30,FALSE)</f>
        <v>nd</v>
      </c>
    </row>
    <row r="168" spans="1:16">
      <c r="A168" t="s">
        <v>47</v>
      </c>
      <c r="B168">
        <v>2016</v>
      </c>
      <c r="C168" t="s">
        <v>278</v>
      </c>
      <c r="D168" t="s">
        <v>783</v>
      </c>
      <c r="E168" t="str">
        <f>VLOOKUP($D168,DSR!$B$7:$HS$1000,2,FALSE)</f>
        <v>Naknada tijekom rada s polovicom punog radnog vremena radi pojačane njege djeteta</v>
      </c>
      <c r="F168" t="str">
        <f>VLOOKUP($D168,DSR!$B$7:$HS$1000,3,FALSE)</f>
        <v>Zaposleni roditelj koji radi s polovicom punog radnog vremena radi pojačane briga i njege djeteta, do navršene 3. godine djetetova života</v>
      </c>
      <c r="G168" t="str">
        <f>VLOOKUP($D168,DSR!$B$7:$HS$1000,4,FALSE)</f>
        <v>DSR_016: §16, §24.4</v>
      </c>
      <c r="H168" t="str">
        <f>VLOOKUP($D168,DSR!$B$7:$HS$1000,5,FALSE)</f>
        <v>MDOMSP</v>
      </c>
      <c r="I168" t="str">
        <f>VLOOKUP($D168,DSR!$B$7:$HS$1000,6,FALSE)</f>
        <v>MDOMSP</v>
      </c>
      <c r="J168" t="str">
        <f>VLOOKUP($D168,DSR!$B$7:$HS$1000,7,FALSE)</f>
        <v>NN</v>
      </c>
      <c r="K168" t="str">
        <f>VLOOKUP($D168,DSR!$B$7:$HS$1000,8,FALSE)</f>
        <v>OS</v>
      </c>
      <c r="L168" t="str">
        <f>VLOOKUP($D168,DSR!$B$7:$HS$1000,9,FALSE)</f>
        <v>ne</v>
      </c>
      <c r="M168" t="str">
        <f>VLOOKUP($D168,DSR!$B$7:$HS$1000,10,FALSE)</f>
        <v>PO</v>
      </c>
      <c r="N168" t="str">
        <f>VLOOKUP($D168,DSR!$B$7:$HS$1000,11,FALSE)</f>
        <v>DI</v>
      </c>
      <c r="O168" s="247" t="str">
        <f>VLOOKUP($D168,DSR!$B$7:$HS$1000,32,FALSE)</f>
        <v>nd</v>
      </c>
      <c r="P168" t="str">
        <f>VLOOKUP($D168,DSR!$B$7:$HS$1000,34,FALSE)</f>
        <v>nd</v>
      </c>
    </row>
    <row r="169" spans="1:16">
      <c r="A169" t="s">
        <v>47</v>
      </c>
      <c r="B169">
        <v>2011</v>
      </c>
      <c r="C169" t="s">
        <v>278</v>
      </c>
      <c r="D169" t="s">
        <v>787</v>
      </c>
      <c r="E169" t="str">
        <f>VLOOKUP($D169,DSR!$B$7:$HS$1000,2,FALSE)</f>
        <v>Naknada tijekom rada s polovicom punog radnog vremena radi njege djeteta s težim smetnjama u razvoju</v>
      </c>
      <c r="F169" t="str">
        <f>VLOOKUP($D169,DSR!$B$7:$HS$1000,3,FALSE)</f>
        <v xml:space="preserve">Zaposleni roditelj djeteta s težim smetnjama u razvoju, koji radi s polovicom punog radnog vremena radi njege djeteta </v>
      </c>
      <c r="G169" t="str">
        <f>VLOOKUP($D169,DSR!$B$7:$HS$1000,4,FALSE)</f>
        <v>DSR_016: §23.2, §24a.2</v>
      </c>
      <c r="H169" t="str">
        <f>VLOOKUP($D169,DSR!$B$7:$HS$1000,5,FALSE)</f>
        <v>MDOMSP</v>
      </c>
      <c r="I169" t="str">
        <f>VLOOKUP($D169,DSR!$B$7:$HS$1000,6,FALSE)</f>
        <v>MDOMSP</v>
      </c>
      <c r="J169" t="str">
        <f>VLOOKUP($D169,DSR!$B$7:$HS$1000,7,FALSE)</f>
        <v>NN</v>
      </c>
      <c r="K169" t="str">
        <f>VLOOKUP($D169,DSR!$B$7:$HS$1000,8,FALSE)</f>
        <v>OS</v>
      </c>
      <c r="L169" t="str">
        <f>VLOOKUP($D169,DSR!$B$7:$HS$1000,9,FALSE)</f>
        <v>ne</v>
      </c>
      <c r="M169" t="str">
        <f>VLOOKUP($D169,DSR!$B$7:$HS$1000,10,FALSE)</f>
        <v>DD</v>
      </c>
      <c r="N169" t="str">
        <f>VLOOKUP($D169,DSR!$B$7:$HS$1000,11,FALSE)</f>
        <v>DI</v>
      </c>
      <c r="O169" t="str">
        <f>VLOOKUP($D169,DSR!$B$7:$HS$1000,12,FALSE)</f>
        <v>nd</v>
      </c>
      <c r="P169" t="str">
        <f>VLOOKUP($D169,DSR!$B$7:$HS$1000,14,FALSE)</f>
        <v>nd</v>
      </c>
    </row>
    <row r="170" spans="1:16">
      <c r="A170" t="s">
        <v>47</v>
      </c>
      <c r="B170">
        <v>2012</v>
      </c>
      <c r="C170" t="s">
        <v>278</v>
      </c>
      <c r="D170" t="s">
        <v>787</v>
      </c>
      <c r="E170" t="str">
        <f>VLOOKUP($D170,DSR!$B$7:$HS$1000,2,FALSE)</f>
        <v>Naknada tijekom rada s polovicom punog radnog vremena radi njege djeteta s težim smetnjama u razvoju</v>
      </c>
      <c r="F170" t="str">
        <f>VLOOKUP($D170,DSR!$B$7:$HS$1000,3,FALSE)</f>
        <v xml:space="preserve">Zaposleni roditelj djeteta s težim smetnjama u razvoju, koji radi s polovicom punog radnog vremena radi njege djeteta </v>
      </c>
      <c r="G170" t="str">
        <f>VLOOKUP($D170,DSR!$B$7:$HS$1000,4,FALSE)</f>
        <v>DSR_016: §23.2, §24a.2</v>
      </c>
      <c r="H170" t="str">
        <f>VLOOKUP($D170,DSR!$B$7:$HS$1000,5,FALSE)</f>
        <v>MDOMSP</v>
      </c>
      <c r="I170" t="str">
        <f>VLOOKUP($D170,DSR!$B$7:$HS$1000,6,FALSE)</f>
        <v>MDOMSP</v>
      </c>
      <c r="J170" t="str">
        <f>VLOOKUP($D170,DSR!$B$7:$HS$1000,7,FALSE)</f>
        <v>NN</v>
      </c>
      <c r="K170" t="str">
        <f>VLOOKUP($D170,DSR!$B$7:$HS$1000,8,FALSE)</f>
        <v>OS</v>
      </c>
      <c r="L170" t="str">
        <f>VLOOKUP($D170,DSR!$B$7:$HS$1000,9,FALSE)</f>
        <v>ne</v>
      </c>
      <c r="M170" t="str">
        <f>VLOOKUP($D170,DSR!$B$7:$HS$1000,10,FALSE)</f>
        <v>DD</v>
      </c>
      <c r="N170" t="str">
        <f>VLOOKUP($D170,DSR!$B$7:$HS$1000,11,FALSE)</f>
        <v>DI</v>
      </c>
      <c r="O170" s="247" t="str">
        <f>VLOOKUP($D170,DSR!$B$7:$HS$1000,16,FALSE)</f>
        <v>nd</v>
      </c>
      <c r="P170" t="str">
        <f>VLOOKUP($D170,DSR!$B$7:$HS$1000,18,FALSE)</f>
        <v>nd</v>
      </c>
    </row>
    <row r="171" spans="1:16">
      <c r="A171" t="s">
        <v>47</v>
      </c>
      <c r="B171">
        <v>2013</v>
      </c>
      <c r="C171" t="s">
        <v>278</v>
      </c>
      <c r="D171" t="s">
        <v>787</v>
      </c>
      <c r="E171" t="str">
        <f>VLOOKUP($D171,DSR!$B$7:$HS$1000,2,FALSE)</f>
        <v>Naknada tijekom rada s polovicom punog radnog vremena radi njege djeteta s težim smetnjama u razvoju</v>
      </c>
      <c r="F171" t="str">
        <f>VLOOKUP($D171,DSR!$B$7:$HS$1000,3,FALSE)</f>
        <v xml:space="preserve">Zaposleni roditelj djeteta s težim smetnjama u razvoju, koji radi s polovicom punog radnog vremena radi njege djeteta </v>
      </c>
      <c r="G171" t="str">
        <f>VLOOKUP($D171,DSR!$B$7:$HS$1000,4,FALSE)</f>
        <v>DSR_016: §23.2, §24a.2</v>
      </c>
      <c r="H171" t="str">
        <f>VLOOKUP($D171,DSR!$B$7:$HS$1000,5,FALSE)</f>
        <v>MDOMSP</v>
      </c>
      <c r="I171" t="str">
        <f>VLOOKUP($D171,DSR!$B$7:$HS$1000,6,FALSE)</f>
        <v>MDOMSP</v>
      </c>
      <c r="J171" t="str">
        <f>VLOOKUP($D171,DSR!$B$7:$HS$1000,7,FALSE)</f>
        <v>NN</v>
      </c>
      <c r="K171" t="str">
        <f>VLOOKUP($D171,DSR!$B$7:$HS$1000,8,FALSE)</f>
        <v>OS</v>
      </c>
      <c r="L171" t="str">
        <f>VLOOKUP($D171,DSR!$B$7:$HS$1000,9,FALSE)</f>
        <v>ne</v>
      </c>
      <c r="M171" t="str">
        <f>VLOOKUP($D171,DSR!$B$7:$HS$1000,10,FALSE)</f>
        <v>DD</v>
      </c>
      <c r="N171" t="str">
        <f>VLOOKUP($D171,DSR!$B$7:$HS$1000,11,FALSE)</f>
        <v>DI</v>
      </c>
      <c r="O171" s="247" t="str">
        <f>VLOOKUP($D171,DSR!$B$7:$HS$1000,20,FALSE)</f>
        <v>nd</v>
      </c>
      <c r="P171" t="str">
        <f>VLOOKUP($D171,DSR!$B$7:$HS$1000,22,FALSE)</f>
        <v>nd</v>
      </c>
    </row>
    <row r="172" spans="1:16">
      <c r="A172" t="s">
        <v>47</v>
      </c>
      <c r="B172">
        <v>2014</v>
      </c>
      <c r="C172" t="s">
        <v>278</v>
      </c>
      <c r="D172" t="s">
        <v>787</v>
      </c>
      <c r="E172" t="str">
        <f>VLOOKUP($D172,DSR!$B$7:$HS$1000,2,FALSE)</f>
        <v>Naknada tijekom rada s polovicom punog radnog vremena radi njege djeteta s težim smetnjama u razvoju</v>
      </c>
      <c r="F172" t="str">
        <f>VLOOKUP($D172,DSR!$B$7:$HS$1000,3,FALSE)</f>
        <v xml:space="preserve">Zaposleni roditelj djeteta s težim smetnjama u razvoju, koji radi s polovicom punog radnog vremena radi njege djeteta </v>
      </c>
      <c r="G172" t="str">
        <f>VLOOKUP($D172,DSR!$B$7:$HS$1000,4,FALSE)</f>
        <v>DSR_016: §23.2, §24a.2</v>
      </c>
      <c r="H172" t="str">
        <f>VLOOKUP($D172,DSR!$B$7:$HS$1000,5,FALSE)</f>
        <v>MDOMSP</v>
      </c>
      <c r="I172" t="str">
        <f>VLOOKUP($D172,DSR!$B$7:$HS$1000,6,FALSE)</f>
        <v>MDOMSP</v>
      </c>
      <c r="J172" t="str">
        <f>VLOOKUP($D172,DSR!$B$7:$HS$1000,7,FALSE)</f>
        <v>NN</v>
      </c>
      <c r="K172" t="str">
        <f>VLOOKUP($D172,DSR!$B$7:$HS$1000,8,FALSE)</f>
        <v>OS</v>
      </c>
      <c r="L172" t="str">
        <f>VLOOKUP($D172,DSR!$B$7:$HS$1000,9,FALSE)</f>
        <v>ne</v>
      </c>
      <c r="M172" t="str">
        <f>VLOOKUP($D172,DSR!$B$7:$HS$1000,10,FALSE)</f>
        <v>DD</v>
      </c>
      <c r="N172" t="str">
        <f>VLOOKUP($D172,DSR!$B$7:$HS$1000,11,FALSE)</f>
        <v>DI</v>
      </c>
      <c r="O172" s="247" t="str">
        <f>VLOOKUP($D172,DSR!$B$7:$HS$1000,24,FALSE)</f>
        <v>nd</v>
      </c>
      <c r="P172" t="str">
        <f>VLOOKUP($D172,DSR!$B$7:$HS$1000,26,FALSE)</f>
        <v>nd</v>
      </c>
    </row>
    <row r="173" spans="1:16">
      <c r="A173" t="s">
        <v>47</v>
      </c>
      <c r="B173">
        <v>2015</v>
      </c>
      <c r="C173" t="s">
        <v>278</v>
      </c>
      <c r="D173" t="s">
        <v>787</v>
      </c>
      <c r="E173" t="str">
        <f>VLOOKUP($D173,DSR!$B$7:$HS$1000,2,FALSE)</f>
        <v>Naknada tijekom rada s polovicom punog radnog vremena radi njege djeteta s težim smetnjama u razvoju</v>
      </c>
      <c r="F173" t="str">
        <f>VLOOKUP($D173,DSR!$B$7:$HS$1000,3,FALSE)</f>
        <v xml:space="preserve">Zaposleni roditelj djeteta s težim smetnjama u razvoju, koji radi s polovicom punog radnog vremena radi njege djeteta </v>
      </c>
      <c r="G173" t="str">
        <f>VLOOKUP($D173,DSR!$B$7:$HS$1000,4,FALSE)</f>
        <v>DSR_016: §23.2, §24a.2</v>
      </c>
      <c r="H173" t="str">
        <f>VLOOKUP($D173,DSR!$B$7:$HS$1000,5,FALSE)</f>
        <v>MDOMSP</v>
      </c>
      <c r="I173" t="str">
        <f>VLOOKUP($D173,DSR!$B$7:$HS$1000,6,FALSE)</f>
        <v>MDOMSP</v>
      </c>
      <c r="J173" t="str">
        <f>VLOOKUP($D173,DSR!$B$7:$HS$1000,7,FALSE)</f>
        <v>NN</v>
      </c>
      <c r="K173" t="str">
        <f>VLOOKUP($D173,DSR!$B$7:$HS$1000,8,FALSE)</f>
        <v>OS</v>
      </c>
      <c r="L173" t="str">
        <f>VLOOKUP($D173,DSR!$B$7:$HS$1000,9,FALSE)</f>
        <v>ne</v>
      </c>
      <c r="M173" t="str">
        <f>VLOOKUP($D173,DSR!$B$7:$HS$1000,10,FALSE)</f>
        <v>DD</v>
      </c>
      <c r="N173" t="str">
        <f>VLOOKUP($D173,DSR!$B$7:$HS$1000,11,FALSE)</f>
        <v>DI</v>
      </c>
      <c r="O173" s="247" t="str">
        <f>VLOOKUP($D173,DSR!$B$7:$HS$1000,28,FALSE)</f>
        <v>nd</v>
      </c>
      <c r="P173" t="str">
        <f>VLOOKUP($D173,DSR!$B$7:$HS$1000,30,FALSE)</f>
        <v>nd</v>
      </c>
    </row>
    <row r="174" spans="1:16">
      <c r="A174" t="s">
        <v>47</v>
      </c>
      <c r="B174">
        <v>2016</v>
      </c>
      <c r="C174" t="s">
        <v>278</v>
      </c>
      <c r="D174" t="s">
        <v>787</v>
      </c>
      <c r="E174" t="str">
        <f>VLOOKUP($D174,DSR!$B$7:$HS$1000,2,FALSE)</f>
        <v>Naknada tijekom rada s polovicom punog radnog vremena radi njege djeteta s težim smetnjama u razvoju</v>
      </c>
      <c r="F174" t="str">
        <f>VLOOKUP($D174,DSR!$B$7:$HS$1000,3,FALSE)</f>
        <v xml:space="preserve">Zaposleni roditelj djeteta s težim smetnjama u razvoju, koji radi s polovicom punog radnog vremena radi njege djeteta </v>
      </c>
      <c r="G174" t="str">
        <f>VLOOKUP($D174,DSR!$B$7:$HS$1000,4,FALSE)</f>
        <v>DSR_016: §23.2, §24a.2</v>
      </c>
      <c r="H174" t="str">
        <f>VLOOKUP($D174,DSR!$B$7:$HS$1000,5,FALSE)</f>
        <v>MDOMSP</v>
      </c>
      <c r="I174" t="str">
        <f>VLOOKUP($D174,DSR!$B$7:$HS$1000,6,FALSE)</f>
        <v>MDOMSP</v>
      </c>
      <c r="J174" t="str">
        <f>VLOOKUP($D174,DSR!$B$7:$HS$1000,7,FALSE)</f>
        <v>NN</v>
      </c>
      <c r="K174" t="str">
        <f>VLOOKUP($D174,DSR!$B$7:$HS$1000,8,FALSE)</f>
        <v>OS</v>
      </c>
      <c r="L174" t="str">
        <f>VLOOKUP($D174,DSR!$B$7:$HS$1000,9,FALSE)</f>
        <v>ne</v>
      </c>
      <c r="M174" t="str">
        <f>VLOOKUP($D174,DSR!$B$7:$HS$1000,10,FALSE)</f>
        <v>DD</v>
      </c>
      <c r="N174" t="str">
        <f>VLOOKUP($D174,DSR!$B$7:$HS$1000,11,FALSE)</f>
        <v>DI</v>
      </c>
      <c r="O174" s="247" t="str">
        <f>VLOOKUP($D174,DSR!$B$7:$HS$1000,32,FALSE)</f>
        <v>nd</v>
      </c>
      <c r="P174" t="str">
        <f>VLOOKUP($D174,DSR!$B$7:$HS$1000,34,FALSE)</f>
        <v>nd</v>
      </c>
    </row>
    <row r="175" spans="1:16">
      <c r="A175" t="s">
        <v>47</v>
      </c>
      <c r="B175">
        <v>2011</v>
      </c>
      <c r="C175" t="s">
        <v>278</v>
      </c>
      <c r="D175" t="s">
        <v>791</v>
      </c>
      <c r="E175" t="str">
        <f>VLOOKUP($D175,DSR!$B$7:$HS$1000,2,FALSE)</f>
        <v>Naknada tijekom dopusta radi njege djeteta s težim smetnjama u razvoju</v>
      </c>
      <c r="F175" t="str">
        <f>VLOOKUP($D175,DSR!$B$7:$HS$1000,3,FALSE)</f>
        <v>Zaposleni roditelj djeteta s težim smetnjama u razvoju</v>
      </c>
      <c r="G175" t="str">
        <f>VLOOKUP($D175,DSR!$B$7:$HS$1000,4,FALSE)</f>
        <v>DSR_016: §23.1, §24a.1</v>
      </c>
      <c r="H175" t="str">
        <f>VLOOKUP($D175,DSR!$B$7:$HS$1000,5,FALSE)</f>
        <v>MDOMSP</v>
      </c>
      <c r="I175" t="str">
        <f>VLOOKUP($D175,DSR!$B$7:$HS$1000,6,FALSE)</f>
        <v>MDOMSP</v>
      </c>
      <c r="J175" t="str">
        <f>VLOOKUP($D175,DSR!$B$7:$HS$1000,7,FALSE)</f>
        <v>NN</v>
      </c>
      <c r="K175" t="str">
        <f>VLOOKUP($D175,DSR!$B$7:$HS$1000,8,FALSE)</f>
        <v>OS</v>
      </c>
      <c r="L175" t="str">
        <f>VLOOKUP($D175,DSR!$B$7:$HS$1000,9,FALSE)</f>
        <v>ne</v>
      </c>
      <c r="M175" t="str">
        <f>VLOOKUP($D175,DSR!$B$7:$HS$1000,10,FALSE)</f>
        <v>PO</v>
      </c>
      <c r="N175" t="str">
        <f>VLOOKUP($D175,DSR!$B$7:$HS$1000,11,FALSE)</f>
        <v>DI</v>
      </c>
      <c r="O175" t="str">
        <f>VLOOKUP($D175,DSR!$B$7:$HS$1000,12,FALSE)</f>
        <v>nd</v>
      </c>
      <c r="P175" t="str">
        <f>VLOOKUP($D175,DSR!$B$7:$HS$1000,14,FALSE)</f>
        <v>nd</v>
      </c>
    </row>
    <row r="176" spans="1:16">
      <c r="A176" t="s">
        <v>47</v>
      </c>
      <c r="B176">
        <v>2012</v>
      </c>
      <c r="C176" t="s">
        <v>278</v>
      </c>
      <c r="D176" t="s">
        <v>791</v>
      </c>
      <c r="E176" t="str">
        <f>VLOOKUP($D176,DSR!$B$7:$HS$1000,2,FALSE)</f>
        <v>Naknada tijekom dopusta radi njege djeteta s težim smetnjama u razvoju</v>
      </c>
      <c r="F176" t="str">
        <f>VLOOKUP($D176,DSR!$B$7:$HS$1000,3,FALSE)</f>
        <v>Zaposleni roditelj djeteta s težim smetnjama u razvoju</v>
      </c>
      <c r="G176" t="str">
        <f>VLOOKUP($D176,DSR!$B$7:$HS$1000,4,FALSE)</f>
        <v>DSR_016: §23.1, §24a.1</v>
      </c>
      <c r="H176" t="str">
        <f>VLOOKUP($D176,DSR!$B$7:$HS$1000,5,FALSE)</f>
        <v>MDOMSP</v>
      </c>
      <c r="I176" t="str">
        <f>VLOOKUP($D176,DSR!$B$7:$HS$1000,6,FALSE)</f>
        <v>MDOMSP</v>
      </c>
      <c r="J176" t="str">
        <f>VLOOKUP($D176,DSR!$B$7:$HS$1000,7,FALSE)</f>
        <v>NN</v>
      </c>
      <c r="K176" t="str">
        <f>VLOOKUP($D176,DSR!$B$7:$HS$1000,8,FALSE)</f>
        <v>OS</v>
      </c>
      <c r="L176" t="str">
        <f>VLOOKUP($D176,DSR!$B$7:$HS$1000,9,FALSE)</f>
        <v>ne</v>
      </c>
      <c r="M176" t="str">
        <f>VLOOKUP($D176,DSR!$B$7:$HS$1000,10,FALSE)</f>
        <v>PO</v>
      </c>
      <c r="N176" t="str">
        <f>VLOOKUP($D176,DSR!$B$7:$HS$1000,11,FALSE)</f>
        <v>DI</v>
      </c>
      <c r="O176" s="247" t="str">
        <f>VLOOKUP($D176,DSR!$B$7:$HS$1000,16,FALSE)</f>
        <v>nd</v>
      </c>
      <c r="P176" t="str">
        <f>VLOOKUP($D176,DSR!$B$7:$HS$1000,18,FALSE)</f>
        <v>nd</v>
      </c>
    </row>
    <row r="177" spans="1:16">
      <c r="A177" t="s">
        <v>47</v>
      </c>
      <c r="B177">
        <v>2013</v>
      </c>
      <c r="C177" t="s">
        <v>278</v>
      </c>
      <c r="D177" t="s">
        <v>791</v>
      </c>
      <c r="E177" t="str">
        <f>VLOOKUP($D177,DSR!$B$7:$HS$1000,2,FALSE)</f>
        <v>Naknada tijekom dopusta radi njege djeteta s težim smetnjama u razvoju</v>
      </c>
      <c r="F177" t="str">
        <f>VLOOKUP($D177,DSR!$B$7:$HS$1000,3,FALSE)</f>
        <v>Zaposleni roditelj djeteta s težim smetnjama u razvoju</v>
      </c>
      <c r="G177" t="str">
        <f>VLOOKUP($D177,DSR!$B$7:$HS$1000,4,FALSE)</f>
        <v>DSR_016: §23.1, §24a.1</v>
      </c>
      <c r="H177" t="str">
        <f>VLOOKUP($D177,DSR!$B$7:$HS$1000,5,FALSE)</f>
        <v>MDOMSP</v>
      </c>
      <c r="I177" t="str">
        <f>VLOOKUP($D177,DSR!$B$7:$HS$1000,6,FALSE)</f>
        <v>MDOMSP</v>
      </c>
      <c r="J177" t="str">
        <f>VLOOKUP($D177,DSR!$B$7:$HS$1000,7,FALSE)</f>
        <v>NN</v>
      </c>
      <c r="K177" t="str">
        <f>VLOOKUP($D177,DSR!$B$7:$HS$1000,8,FALSE)</f>
        <v>OS</v>
      </c>
      <c r="L177" t="str">
        <f>VLOOKUP($D177,DSR!$B$7:$HS$1000,9,FALSE)</f>
        <v>ne</v>
      </c>
      <c r="M177" t="str">
        <f>VLOOKUP($D177,DSR!$B$7:$HS$1000,10,FALSE)</f>
        <v>PO</v>
      </c>
      <c r="N177" t="str">
        <f>VLOOKUP($D177,DSR!$B$7:$HS$1000,11,FALSE)</f>
        <v>DI</v>
      </c>
      <c r="O177" s="247" t="str">
        <f>VLOOKUP($D177,DSR!$B$7:$HS$1000,20,FALSE)</f>
        <v>nd</v>
      </c>
      <c r="P177" t="str">
        <f>VLOOKUP($D177,DSR!$B$7:$HS$1000,22,FALSE)</f>
        <v>nd</v>
      </c>
    </row>
    <row r="178" spans="1:16">
      <c r="A178" t="s">
        <v>47</v>
      </c>
      <c r="B178">
        <v>2014</v>
      </c>
      <c r="C178" t="s">
        <v>278</v>
      </c>
      <c r="D178" t="s">
        <v>791</v>
      </c>
      <c r="E178" t="str">
        <f>VLOOKUP($D178,DSR!$B$7:$HS$1000,2,FALSE)</f>
        <v>Naknada tijekom dopusta radi njege djeteta s težim smetnjama u razvoju</v>
      </c>
      <c r="F178" t="str">
        <f>VLOOKUP($D178,DSR!$B$7:$HS$1000,3,FALSE)</f>
        <v>Zaposleni roditelj djeteta s težim smetnjama u razvoju</v>
      </c>
      <c r="G178" t="str">
        <f>VLOOKUP($D178,DSR!$B$7:$HS$1000,4,FALSE)</f>
        <v>DSR_016: §23.1, §24a.1</v>
      </c>
      <c r="H178" t="str">
        <f>VLOOKUP($D178,DSR!$B$7:$HS$1000,5,FALSE)</f>
        <v>MDOMSP</v>
      </c>
      <c r="I178" t="str">
        <f>VLOOKUP($D178,DSR!$B$7:$HS$1000,6,FALSE)</f>
        <v>MDOMSP</v>
      </c>
      <c r="J178" t="str">
        <f>VLOOKUP($D178,DSR!$B$7:$HS$1000,7,FALSE)</f>
        <v>NN</v>
      </c>
      <c r="K178" t="str">
        <f>VLOOKUP($D178,DSR!$B$7:$HS$1000,8,FALSE)</f>
        <v>OS</v>
      </c>
      <c r="L178" t="str">
        <f>VLOOKUP($D178,DSR!$B$7:$HS$1000,9,FALSE)</f>
        <v>ne</v>
      </c>
      <c r="M178" t="str">
        <f>VLOOKUP($D178,DSR!$B$7:$HS$1000,10,FALSE)</f>
        <v>PO</v>
      </c>
      <c r="N178" t="str">
        <f>VLOOKUP($D178,DSR!$B$7:$HS$1000,11,FALSE)</f>
        <v>DI</v>
      </c>
      <c r="O178" s="247" t="str">
        <f>VLOOKUP($D178,DSR!$B$7:$HS$1000,24,FALSE)</f>
        <v>nd</v>
      </c>
      <c r="P178" t="str">
        <f>VLOOKUP($D178,DSR!$B$7:$HS$1000,26,FALSE)</f>
        <v>nd</v>
      </c>
    </row>
    <row r="179" spans="1:16">
      <c r="A179" t="s">
        <v>47</v>
      </c>
      <c r="B179">
        <v>2015</v>
      </c>
      <c r="C179" t="s">
        <v>278</v>
      </c>
      <c r="D179" t="s">
        <v>791</v>
      </c>
      <c r="E179" t="str">
        <f>VLOOKUP($D179,DSR!$B$7:$HS$1000,2,FALSE)</f>
        <v>Naknada tijekom dopusta radi njege djeteta s težim smetnjama u razvoju</v>
      </c>
      <c r="F179" t="str">
        <f>VLOOKUP($D179,DSR!$B$7:$HS$1000,3,FALSE)</f>
        <v>Zaposleni roditelj djeteta s težim smetnjama u razvoju</v>
      </c>
      <c r="G179" t="str">
        <f>VLOOKUP($D179,DSR!$B$7:$HS$1000,4,FALSE)</f>
        <v>DSR_016: §23.1, §24a.1</v>
      </c>
      <c r="H179" t="str">
        <f>VLOOKUP($D179,DSR!$B$7:$HS$1000,5,FALSE)</f>
        <v>MDOMSP</v>
      </c>
      <c r="I179" t="str">
        <f>VLOOKUP($D179,DSR!$B$7:$HS$1000,6,FALSE)</f>
        <v>MDOMSP</v>
      </c>
      <c r="J179" t="str">
        <f>VLOOKUP($D179,DSR!$B$7:$HS$1000,7,FALSE)</f>
        <v>NN</v>
      </c>
      <c r="K179" t="str">
        <f>VLOOKUP($D179,DSR!$B$7:$HS$1000,8,FALSE)</f>
        <v>OS</v>
      </c>
      <c r="L179" t="str">
        <f>VLOOKUP($D179,DSR!$B$7:$HS$1000,9,FALSE)</f>
        <v>ne</v>
      </c>
      <c r="M179" t="str">
        <f>VLOOKUP($D179,DSR!$B$7:$HS$1000,10,FALSE)</f>
        <v>PO</v>
      </c>
      <c r="N179" t="str">
        <f>VLOOKUP($D179,DSR!$B$7:$HS$1000,11,FALSE)</f>
        <v>DI</v>
      </c>
      <c r="O179" s="247" t="str">
        <f>VLOOKUP($D179,DSR!$B$7:$HS$1000,28,FALSE)</f>
        <v>nd</v>
      </c>
      <c r="P179" t="str">
        <f>VLOOKUP($D179,DSR!$B$7:$HS$1000,30,FALSE)</f>
        <v>nd</v>
      </c>
    </row>
    <row r="180" spans="1:16">
      <c r="A180" t="s">
        <v>47</v>
      </c>
      <c r="B180">
        <v>2016</v>
      </c>
      <c r="C180" t="s">
        <v>278</v>
      </c>
      <c r="D180" t="s">
        <v>791</v>
      </c>
      <c r="E180" t="str">
        <f>VLOOKUP($D180,DSR!$B$7:$HS$1000,2,FALSE)</f>
        <v>Naknada tijekom dopusta radi njege djeteta s težim smetnjama u razvoju</v>
      </c>
      <c r="F180" t="str">
        <f>VLOOKUP($D180,DSR!$B$7:$HS$1000,3,FALSE)</f>
        <v>Zaposleni roditelj djeteta s težim smetnjama u razvoju</v>
      </c>
      <c r="G180" t="str">
        <f>VLOOKUP($D180,DSR!$B$7:$HS$1000,4,FALSE)</f>
        <v>DSR_016: §23.1, §24a.1</v>
      </c>
      <c r="H180" t="str">
        <f>VLOOKUP($D180,DSR!$B$7:$HS$1000,5,FALSE)</f>
        <v>MDOMSP</v>
      </c>
      <c r="I180" t="str">
        <f>VLOOKUP($D180,DSR!$B$7:$HS$1000,6,FALSE)</f>
        <v>MDOMSP</v>
      </c>
      <c r="J180" t="str">
        <f>VLOOKUP($D180,DSR!$B$7:$HS$1000,7,FALSE)</f>
        <v>NN</v>
      </c>
      <c r="K180" t="str">
        <f>VLOOKUP($D180,DSR!$B$7:$HS$1000,8,FALSE)</f>
        <v>OS</v>
      </c>
      <c r="L180" t="str">
        <f>VLOOKUP($D180,DSR!$B$7:$HS$1000,9,FALSE)</f>
        <v>ne</v>
      </c>
      <c r="M180" t="str">
        <f>VLOOKUP($D180,DSR!$B$7:$HS$1000,10,FALSE)</f>
        <v>PO</v>
      </c>
      <c r="N180" t="str">
        <f>VLOOKUP($D180,DSR!$B$7:$HS$1000,11,FALSE)</f>
        <v>DI</v>
      </c>
      <c r="O180" s="247" t="str">
        <f>VLOOKUP($D180,DSR!$B$7:$HS$1000,32,FALSE)</f>
        <v>nd</v>
      </c>
      <c r="P180" t="str">
        <f>VLOOKUP($D180,DSR!$B$7:$HS$1000,34,FALSE)</f>
        <v>nd</v>
      </c>
    </row>
    <row r="181" spans="1:16">
      <c r="A181" t="s">
        <v>57</v>
      </c>
      <c r="B181">
        <v>2015</v>
      </c>
      <c r="C181" t="s">
        <v>278</v>
      </c>
      <c r="D181" t="s">
        <v>1310</v>
      </c>
      <c r="E181" t="str">
        <f>VLOOKUP($D181,GZG!$B$7:$BO$495,2,FALSE)</f>
        <v>Novčana pomoć osobama sa statusom roditelja njegovatelja ili njegovatelja (GZG)</v>
      </c>
      <c r="F181" t="str">
        <f>VLOOKUP($D181,GZG!$B$7:$BO$495,3,FALSE)</f>
        <v>Osobe s priznatim pravo na status roditelja njegovatelja ili njegovatelja</v>
      </c>
      <c r="G181" t="str">
        <f>VLOOKUP($D181,GZG!$B$7:$BO$495,4,FALSE)</f>
        <v>GZG_01: §14a-b</v>
      </c>
      <c r="H181" t="str">
        <f>VLOOKUP($D181,GZG!$B$7:$BO$495,5,FALSE)</f>
        <v>GZG</v>
      </c>
      <c r="I181" t="str">
        <f>VLOOKUP($D181,GZG!$B$7:$BO$495,6,FALSE)</f>
        <v>GZG</v>
      </c>
      <c r="J181" t="str">
        <f>VLOOKUP($D181,GZG!$B$7:$BO$495,7,FALSE)</f>
        <v>NN</v>
      </c>
      <c r="K181" t="str">
        <f>VLOOKUP($D181,GZG!$B$7:$BO$495,8,FALSE)</f>
        <v>KS</v>
      </c>
      <c r="L181" t="str">
        <f>VLOOKUP($D181,GZG!$B$7:$BO$495,9,FALSE)</f>
        <v>ne</v>
      </c>
      <c r="M181" t="str">
        <f>VLOOKUP($D181,GZG!$B$7:$BO$495,10,FALSE)</f>
        <v>SP</v>
      </c>
      <c r="N181" t="str">
        <f>VLOOKUP($D181,GZG!$B$7:$BO$495,11,FALSE)</f>
        <v>DI</v>
      </c>
      <c r="O181">
        <f>VLOOKUP($D181,GZG!$B$7:$BO$495,12,FALSE)</f>
        <v>33</v>
      </c>
      <c r="P181" t="str">
        <f>VLOOKUP($D181,GZG!$B$7:$BO$495,14,FALSE)</f>
        <v>nd</v>
      </c>
    </row>
    <row r="182" spans="1:16">
      <c r="A182" t="s">
        <v>47</v>
      </c>
      <c r="B182">
        <v>2011</v>
      </c>
      <c r="C182" t="s">
        <v>278</v>
      </c>
      <c r="D182" t="s">
        <v>795</v>
      </c>
      <c r="E182" t="str">
        <f>VLOOKUP($D182,DSR!$B$7:$HS$1000,2,FALSE)</f>
        <v>Ortopedski doplatak za HRVI-a</v>
      </c>
      <c r="F182" t="str">
        <f>VLOOKUP($D182,DSR!$B$7:$HS$1000,3,FALSE)</f>
        <v xml:space="preserve">HRVI s teškim oštećenjem organizma </v>
      </c>
      <c r="G182" t="str">
        <f>VLOOKUP($D182,DSR!$B$7:$HS$1000,4,FALSE)</f>
        <v>DSR_013: §70-71</v>
      </c>
      <c r="H182" t="str">
        <f>VLOOKUP($D182,DSR!$B$7:$HS$1000,5,FALSE)</f>
        <v>MBRAN</v>
      </c>
      <c r="I182" t="str">
        <f>VLOOKUP($D182,DSR!$B$7:$HS$1000,6,FALSE)</f>
        <v>MBRAN</v>
      </c>
      <c r="J182" t="str">
        <f>VLOOKUP($D182,DSR!$B$7:$HS$1000,7,FALSE)</f>
        <v>NN</v>
      </c>
      <c r="K182" t="str">
        <f>VLOOKUP($D182,DSR!$B$7:$HS$1000,8,FALSE)</f>
        <v>KS</v>
      </c>
      <c r="L182" t="str">
        <f>VLOOKUP($D182,DSR!$B$7:$HS$1000,9,FALSE)</f>
        <v>ne</v>
      </c>
      <c r="M182" t="str">
        <f>VLOOKUP($D182,DSR!$B$7:$HS$1000,10,FALSE)</f>
        <v>PO</v>
      </c>
      <c r="N182" t="str">
        <f>VLOOKUP($D182,DSR!$B$7:$HS$1000,11,FALSE)</f>
        <v>DI</v>
      </c>
      <c r="O182">
        <f>VLOOKUP($D182,DSR!$B$7:$HS$1000,12,FALSE)</f>
        <v>1965</v>
      </c>
      <c r="P182">
        <f>VLOOKUP($D182,DSR!$B$7:$HS$1000,14,FALSE)</f>
        <v>19058955.059999999</v>
      </c>
    </row>
    <row r="183" spans="1:16">
      <c r="A183" t="s">
        <v>47</v>
      </c>
      <c r="B183">
        <v>2012</v>
      </c>
      <c r="C183" t="s">
        <v>278</v>
      </c>
      <c r="D183" t="s">
        <v>795</v>
      </c>
      <c r="E183" t="str">
        <f>VLOOKUP($D183,DSR!$B$7:$HS$1000,2,FALSE)</f>
        <v>Ortopedski doplatak za HRVI-a</v>
      </c>
      <c r="F183" t="str">
        <f>VLOOKUP($D183,DSR!$B$7:$HS$1000,3,FALSE)</f>
        <v xml:space="preserve">HRVI s teškim oštećenjem organizma </v>
      </c>
      <c r="G183" t="str">
        <f>VLOOKUP($D183,DSR!$B$7:$HS$1000,4,FALSE)</f>
        <v>DSR_013: §70-71</v>
      </c>
      <c r="H183" t="str">
        <f>VLOOKUP($D183,DSR!$B$7:$HS$1000,5,FALSE)</f>
        <v>MBRAN</v>
      </c>
      <c r="I183" t="str">
        <f>VLOOKUP($D183,DSR!$B$7:$HS$1000,6,FALSE)</f>
        <v>MBRAN</v>
      </c>
      <c r="J183" t="str">
        <f>VLOOKUP($D183,DSR!$B$7:$HS$1000,7,FALSE)</f>
        <v>NN</v>
      </c>
      <c r="K183" t="str">
        <f>VLOOKUP($D183,DSR!$B$7:$HS$1000,8,FALSE)</f>
        <v>KS</v>
      </c>
      <c r="L183" t="str">
        <f>VLOOKUP($D183,DSR!$B$7:$HS$1000,9,FALSE)</f>
        <v>ne</v>
      </c>
      <c r="M183" t="str">
        <f>VLOOKUP($D183,DSR!$B$7:$HS$1000,10,FALSE)</f>
        <v>PO</v>
      </c>
      <c r="N183" t="str">
        <f>VLOOKUP($D183,DSR!$B$7:$HS$1000,11,FALSE)</f>
        <v>DI</v>
      </c>
      <c r="O183" s="247">
        <f>VLOOKUP($D183,DSR!$B$7:$HS$1000,16,FALSE)</f>
        <v>1956</v>
      </c>
      <c r="P183">
        <f>VLOOKUP($D183,DSR!$B$7:$HS$1000,18,FALSE)</f>
        <v>18922853.390000001</v>
      </c>
    </row>
    <row r="184" spans="1:16">
      <c r="A184" t="s">
        <v>47</v>
      </c>
      <c r="B184">
        <v>2013</v>
      </c>
      <c r="C184" t="s">
        <v>278</v>
      </c>
      <c r="D184" t="s">
        <v>795</v>
      </c>
      <c r="E184" t="str">
        <f>VLOOKUP($D184,DSR!$B$7:$HS$1000,2,FALSE)</f>
        <v>Ortopedski doplatak za HRVI-a</v>
      </c>
      <c r="F184" t="str">
        <f>VLOOKUP($D184,DSR!$B$7:$HS$1000,3,FALSE)</f>
        <v xml:space="preserve">HRVI s teškim oštećenjem organizma </v>
      </c>
      <c r="G184" t="str">
        <f>VLOOKUP($D184,DSR!$B$7:$HS$1000,4,FALSE)</f>
        <v>DSR_013: §70-71</v>
      </c>
      <c r="H184" t="str">
        <f>VLOOKUP($D184,DSR!$B$7:$HS$1000,5,FALSE)</f>
        <v>MBRAN</v>
      </c>
      <c r="I184" t="str">
        <f>VLOOKUP($D184,DSR!$B$7:$HS$1000,6,FALSE)</f>
        <v>MBRAN</v>
      </c>
      <c r="J184" t="str">
        <f>VLOOKUP($D184,DSR!$B$7:$HS$1000,7,FALSE)</f>
        <v>NN</v>
      </c>
      <c r="K184" t="str">
        <f>VLOOKUP($D184,DSR!$B$7:$HS$1000,8,FALSE)</f>
        <v>KS</v>
      </c>
      <c r="L184" t="str">
        <f>VLOOKUP($D184,DSR!$B$7:$HS$1000,9,FALSE)</f>
        <v>ne</v>
      </c>
      <c r="M184" t="str">
        <f>VLOOKUP($D184,DSR!$B$7:$HS$1000,10,FALSE)</f>
        <v>PO</v>
      </c>
      <c r="N184" t="str">
        <f>VLOOKUP($D184,DSR!$B$7:$HS$1000,11,FALSE)</f>
        <v>DI</v>
      </c>
      <c r="O184" s="247">
        <f>VLOOKUP($D184,DSR!$B$7:$HS$1000,20,FALSE)</f>
        <v>1958</v>
      </c>
      <c r="P184">
        <f>VLOOKUP($D184,DSR!$B$7:$HS$1000,22,FALSE)</f>
        <v>18809252.390000001</v>
      </c>
    </row>
    <row r="185" spans="1:16">
      <c r="A185" t="s">
        <v>47</v>
      </c>
      <c r="B185">
        <v>2014</v>
      </c>
      <c r="C185" t="s">
        <v>278</v>
      </c>
      <c r="D185" t="s">
        <v>795</v>
      </c>
      <c r="E185" t="str">
        <f>VLOOKUP($D185,DSR!$B$7:$HS$1000,2,FALSE)</f>
        <v>Ortopedski doplatak za HRVI-a</v>
      </c>
      <c r="F185" t="str">
        <f>VLOOKUP($D185,DSR!$B$7:$HS$1000,3,FALSE)</f>
        <v xml:space="preserve">HRVI s teškim oštećenjem organizma </v>
      </c>
      <c r="G185" t="str">
        <f>VLOOKUP($D185,DSR!$B$7:$HS$1000,4,FALSE)</f>
        <v>DSR_013: §70-71</v>
      </c>
      <c r="H185" t="str">
        <f>VLOOKUP($D185,DSR!$B$7:$HS$1000,5,FALSE)</f>
        <v>MBRAN</v>
      </c>
      <c r="I185" t="str">
        <f>VLOOKUP($D185,DSR!$B$7:$HS$1000,6,FALSE)</f>
        <v>MBRAN</v>
      </c>
      <c r="J185" t="str">
        <f>VLOOKUP($D185,DSR!$B$7:$HS$1000,7,FALSE)</f>
        <v>NN</v>
      </c>
      <c r="K185" t="str">
        <f>VLOOKUP($D185,DSR!$B$7:$HS$1000,8,FALSE)</f>
        <v>KS</v>
      </c>
      <c r="L185" t="str">
        <f>VLOOKUP($D185,DSR!$B$7:$HS$1000,9,FALSE)</f>
        <v>ne</v>
      </c>
      <c r="M185" t="str">
        <f>VLOOKUP($D185,DSR!$B$7:$HS$1000,10,FALSE)</f>
        <v>PO</v>
      </c>
      <c r="N185" t="str">
        <f>VLOOKUP($D185,DSR!$B$7:$HS$1000,11,FALSE)</f>
        <v>DI</v>
      </c>
      <c r="O185" s="247">
        <f>VLOOKUP($D185,DSR!$B$7:$HS$1000,24,FALSE)</f>
        <v>1967</v>
      </c>
      <c r="P185" t="str">
        <f>VLOOKUP($D185,DSR!$B$7:$HS$1000,26,FALSE)</f>
        <v>nd</v>
      </c>
    </row>
    <row r="186" spans="1:16">
      <c r="A186" t="s">
        <v>47</v>
      </c>
      <c r="B186">
        <v>2015</v>
      </c>
      <c r="C186" t="s">
        <v>278</v>
      </c>
      <c r="D186" t="s">
        <v>795</v>
      </c>
      <c r="E186" t="str">
        <f>VLOOKUP($D186,DSR!$B$7:$HS$1000,2,FALSE)</f>
        <v>Ortopedski doplatak za HRVI-a</v>
      </c>
      <c r="F186" t="str">
        <f>VLOOKUP($D186,DSR!$B$7:$HS$1000,3,FALSE)</f>
        <v xml:space="preserve">HRVI s teškim oštećenjem organizma </v>
      </c>
      <c r="G186" t="str">
        <f>VLOOKUP($D186,DSR!$B$7:$HS$1000,4,FALSE)</f>
        <v>DSR_013: §70-71</v>
      </c>
      <c r="H186" t="str">
        <f>VLOOKUP($D186,DSR!$B$7:$HS$1000,5,FALSE)</f>
        <v>MBRAN</v>
      </c>
      <c r="I186" t="str">
        <f>VLOOKUP($D186,DSR!$B$7:$HS$1000,6,FALSE)</f>
        <v>MBRAN</v>
      </c>
      <c r="J186" t="str">
        <f>VLOOKUP($D186,DSR!$B$7:$HS$1000,7,FALSE)</f>
        <v>NN</v>
      </c>
      <c r="K186" t="str">
        <f>VLOOKUP($D186,DSR!$B$7:$HS$1000,8,FALSE)</f>
        <v>KS</v>
      </c>
      <c r="L186" t="str">
        <f>VLOOKUP($D186,DSR!$B$7:$HS$1000,9,FALSE)</f>
        <v>ne</v>
      </c>
      <c r="M186" t="str">
        <f>VLOOKUP($D186,DSR!$B$7:$HS$1000,10,FALSE)</f>
        <v>PO</v>
      </c>
      <c r="N186" t="str">
        <f>VLOOKUP($D186,DSR!$B$7:$HS$1000,11,FALSE)</f>
        <v>DI</v>
      </c>
      <c r="O186" s="247">
        <f>VLOOKUP($D186,DSR!$B$7:$HS$1000,28,FALSE)</f>
        <v>1944</v>
      </c>
      <c r="P186" t="str">
        <f>VLOOKUP($D186,DSR!$B$7:$HS$1000,30,FALSE)</f>
        <v>nd</v>
      </c>
    </row>
    <row r="187" spans="1:16">
      <c r="A187" t="s">
        <v>47</v>
      </c>
      <c r="B187">
        <v>2016</v>
      </c>
      <c r="C187" t="s">
        <v>278</v>
      </c>
      <c r="D187" t="s">
        <v>795</v>
      </c>
      <c r="E187" t="str">
        <f>VLOOKUP($D187,DSR!$B$7:$HS$1000,2,FALSE)</f>
        <v>Ortopedski doplatak za HRVI-a</v>
      </c>
      <c r="F187" t="str">
        <f>VLOOKUP($D187,DSR!$B$7:$HS$1000,3,FALSE)</f>
        <v xml:space="preserve">HRVI s teškim oštećenjem organizma </v>
      </c>
      <c r="G187" t="str">
        <f>VLOOKUP($D187,DSR!$B$7:$HS$1000,4,FALSE)</f>
        <v>DSR_013: §70-71</v>
      </c>
      <c r="H187" t="str">
        <f>VLOOKUP($D187,DSR!$B$7:$HS$1000,5,FALSE)</f>
        <v>MBRAN</v>
      </c>
      <c r="I187" t="str">
        <f>VLOOKUP($D187,DSR!$B$7:$HS$1000,6,FALSE)</f>
        <v>MBRAN</v>
      </c>
      <c r="J187" t="str">
        <f>VLOOKUP($D187,DSR!$B$7:$HS$1000,7,FALSE)</f>
        <v>NN</v>
      </c>
      <c r="K187" t="str">
        <f>VLOOKUP($D187,DSR!$B$7:$HS$1000,8,FALSE)</f>
        <v>KS</v>
      </c>
      <c r="L187" t="str">
        <f>VLOOKUP($D187,DSR!$B$7:$HS$1000,9,FALSE)</f>
        <v>ne</v>
      </c>
      <c r="M187" t="str">
        <f>VLOOKUP($D187,DSR!$B$7:$HS$1000,10,FALSE)</f>
        <v>PO</v>
      </c>
      <c r="N187" t="str">
        <f>VLOOKUP($D187,DSR!$B$7:$HS$1000,11,FALSE)</f>
        <v>DI</v>
      </c>
      <c r="O187" s="247" t="str">
        <f>VLOOKUP($D187,DSR!$B$7:$HS$1000,32,FALSE)</f>
        <v>nd</v>
      </c>
      <c r="P187" t="str">
        <f>VLOOKUP($D187,DSR!$B$7:$HS$1000,34,FALSE)</f>
        <v>nd</v>
      </c>
    </row>
    <row r="188" spans="1:16">
      <c r="A188" t="s">
        <v>47</v>
      </c>
      <c r="B188">
        <v>2011</v>
      </c>
      <c r="C188" t="s">
        <v>278</v>
      </c>
      <c r="D188" t="s">
        <v>805</v>
      </c>
      <c r="E188" t="str">
        <f>VLOOKUP($D188,DSR!$B$7:$HS$1000,2,FALSE)</f>
        <v>Ortopedski dodatak za MVI-a</v>
      </c>
      <c r="F188" t="str">
        <f>VLOOKUP($D188,DSR!$B$7:$HS$1000,3,FALSE)</f>
        <v xml:space="preserve">MVI s teškim oštećenjem organizma </v>
      </c>
      <c r="G188" t="str">
        <f>VLOOKUP($D188,DSR!$B$7:$HS$1000,4,FALSE)</f>
        <v>DSR_020: §19-20</v>
      </c>
      <c r="H188" t="str">
        <f>VLOOKUP($D188,DSR!$B$7:$HS$1000,5,FALSE)</f>
        <v>MBRAN</v>
      </c>
      <c r="I188" t="str">
        <f>VLOOKUP($D188,DSR!$B$7:$HS$1000,6,FALSE)</f>
        <v>MBRAN</v>
      </c>
      <c r="J188" t="str">
        <f>VLOOKUP($D188,DSR!$B$7:$HS$1000,7,FALSE)</f>
        <v>NN</v>
      </c>
      <c r="K188" t="str">
        <f>VLOOKUP($D188,DSR!$B$7:$HS$1000,8,FALSE)</f>
        <v>KS</v>
      </c>
      <c r="L188" t="str">
        <f>VLOOKUP($D188,DSR!$B$7:$HS$1000,9,FALSE)</f>
        <v>ne</v>
      </c>
      <c r="M188" t="str">
        <f>VLOOKUP($D188,DSR!$B$7:$HS$1000,10,FALSE)</f>
        <v>PO</v>
      </c>
      <c r="N188" t="str">
        <f>VLOOKUP($D188,DSR!$B$7:$HS$1000,11,FALSE)</f>
        <v>DI</v>
      </c>
      <c r="O188">
        <f>VLOOKUP($D188,DSR!$B$7:$HS$1000,12,FALSE)</f>
        <v>45</v>
      </c>
      <c r="P188">
        <f>VLOOKUP($D188,DSR!$B$7:$HS$1000,14,FALSE)</f>
        <v>386015.56</v>
      </c>
    </row>
    <row r="189" spans="1:16">
      <c r="A189" t="s">
        <v>47</v>
      </c>
      <c r="B189">
        <v>2012</v>
      </c>
      <c r="C189" t="s">
        <v>278</v>
      </c>
      <c r="D189" t="s">
        <v>805</v>
      </c>
      <c r="E189" t="str">
        <f>VLOOKUP($D189,DSR!$B$7:$HS$1000,2,FALSE)</f>
        <v>Ortopedski dodatak za MVI-a</v>
      </c>
      <c r="F189" t="str">
        <f>VLOOKUP($D189,DSR!$B$7:$HS$1000,3,FALSE)</f>
        <v xml:space="preserve">MVI s teškim oštećenjem organizma </v>
      </c>
      <c r="G189" t="str">
        <f>VLOOKUP($D189,DSR!$B$7:$HS$1000,4,FALSE)</f>
        <v>DSR_020: §19-20</v>
      </c>
      <c r="H189" t="str">
        <f>VLOOKUP($D189,DSR!$B$7:$HS$1000,5,FALSE)</f>
        <v>MBRAN</v>
      </c>
      <c r="I189" t="str">
        <f>VLOOKUP($D189,DSR!$B$7:$HS$1000,6,FALSE)</f>
        <v>MBRAN</v>
      </c>
      <c r="J189" t="str">
        <f>VLOOKUP($D189,DSR!$B$7:$HS$1000,7,FALSE)</f>
        <v>NN</v>
      </c>
      <c r="K189" t="str">
        <f>VLOOKUP($D189,DSR!$B$7:$HS$1000,8,FALSE)</f>
        <v>KS</v>
      </c>
      <c r="L189" t="str">
        <f>VLOOKUP($D189,DSR!$B$7:$HS$1000,9,FALSE)</f>
        <v>ne</v>
      </c>
      <c r="M189" t="str">
        <f>VLOOKUP($D189,DSR!$B$7:$HS$1000,10,FALSE)</f>
        <v>PO</v>
      </c>
      <c r="N189" t="str">
        <f>VLOOKUP($D189,DSR!$B$7:$HS$1000,11,FALSE)</f>
        <v>DI</v>
      </c>
      <c r="O189" s="247">
        <f>VLOOKUP($D189,DSR!$B$7:$HS$1000,16,FALSE)</f>
        <v>46</v>
      </c>
      <c r="P189">
        <f>VLOOKUP($D189,DSR!$B$7:$HS$1000,18,FALSE)</f>
        <v>385549.92</v>
      </c>
    </row>
    <row r="190" spans="1:16">
      <c r="A190" t="s">
        <v>47</v>
      </c>
      <c r="B190">
        <v>2013</v>
      </c>
      <c r="C190" t="s">
        <v>278</v>
      </c>
      <c r="D190" t="s">
        <v>805</v>
      </c>
      <c r="E190" t="str">
        <f>VLOOKUP($D190,DSR!$B$7:$HS$1000,2,FALSE)</f>
        <v>Ortopedski dodatak za MVI-a</v>
      </c>
      <c r="F190" t="str">
        <f>VLOOKUP($D190,DSR!$B$7:$HS$1000,3,FALSE)</f>
        <v xml:space="preserve">MVI s teškim oštećenjem organizma </v>
      </c>
      <c r="G190" t="str">
        <f>VLOOKUP($D190,DSR!$B$7:$HS$1000,4,FALSE)</f>
        <v>DSR_020: §19-20</v>
      </c>
      <c r="H190" t="str">
        <f>VLOOKUP($D190,DSR!$B$7:$HS$1000,5,FALSE)</f>
        <v>MBRAN</v>
      </c>
      <c r="I190" t="str">
        <f>VLOOKUP($D190,DSR!$B$7:$HS$1000,6,FALSE)</f>
        <v>MBRAN</v>
      </c>
      <c r="J190" t="str">
        <f>VLOOKUP($D190,DSR!$B$7:$HS$1000,7,FALSE)</f>
        <v>NN</v>
      </c>
      <c r="K190" t="str">
        <f>VLOOKUP($D190,DSR!$B$7:$HS$1000,8,FALSE)</f>
        <v>KS</v>
      </c>
      <c r="L190" t="str">
        <f>VLOOKUP($D190,DSR!$B$7:$HS$1000,9,FALSE)</f>
        <v>ne</v>
      </c>
      <c r="M190" t="str">
        <f>VLOOKUP($D190,DSR!$B$7:$HS$1000,10,FALSE)</f>
        <v>PO</v>
      </c>
      <c r="N190" t="str">
        <f>VLOOKUP($D190,DSR!$B$7:$HS$1000,11,FALSE)</f>
        <v>DI</v>
      </c>
      <c r="O190" s="247">
        <f>VLOOKUP($D190,DSR!$B$7:$HS$1000,20,FALSE)</f>
        <v>46</v>
      </c>
      <c r="P190">
        <f>VLOOKUP($D190,DSR!$B$7:$HS$1000,22,FALSE)</f>
        <v>385549.92</v>
      </c>
    </row>
    <row r="191" spans="1:16">
      <c r="A191" t="s">
        <v>47</v>
      </c>
      <c r="B191">
        <v>2014</v>
      </c>
      <c r="C191" t="s">
        <v>278</v>
      </c>
      <c r="D191" t="s">
        <v>805</v>
      </c>
      <c r="E191" t="str">
        <f>VLOOKUP($D191,DSR!$B$7:$HS$1000,2,FALSE)</f>
        <v>Ortopedski dodatak za MVI-a</v>
      </c>
      <c r="F191" t="str">
        <f>VLOOKUP($D191,DSR!$B$7:$HS$1000,3,FALSE)</f>
        <v xml:space="preserve">MVI s teškim oštećenjem organizma </v>
      </c>
      <c r="G191" t="str">
        <f>VLOOKUP($D191,DSR!$B$7:$HS$1000,4,FALSE)</f>
        <v>DSR_020: §19-20</v>
      </c>
      <c r="H191" t="str">
        <f>VLOOKUP($D191,DSR!$B$7:$HS$1000,5,FALSE)</f>
        <v>MBRAN</v>
      </c>
      <c r="I191" t="str">
        <f>VLOOKUP($D191,DSR!$B$7:$HS$1000,6,FALSE)</f>
        <v>MBRAN</v>
      </c>
      <c r="J191" t="str">
        <f>VLOOKUP($D191,DSR!$B$7:$HS$1000,7,FALSE)</f>
        <v>NN</v>
      </c>
      <c r="K191" t="str">
        <f>VLOOKUP($D191,DSR!$B$7:$HS$1000,8,FALSE)</f>
        <v>KS</v>
      </c>
      <c r="L191" t="str">
        <f>VLOOKUP($D191,DSR!$B$7:$HS$1000,9,FALSE)</f>
        <v>ne</v>
      </c>
      <c r="M191" t="str">
        <f>VLOOKUP($D191,DSR!$B$7:$HS$1000,10,FALSE)</f>
        <v>PO</v>
      </c>
      <c r="N191" t="str">
        <f>VLOOKUP($D191,DSR!$B$7:$HS$1000,11,FALSE)</f>
        <v>DI</v>
      </c>
      <c r="O191" s="247">
        <f>VLOOKUP($D191,DSR!$B$7:$HS$1000,24,FALSE)</f>
        <v>46</v>
      </c>
      <c r="P191" t="str">
        <f>VLOOKUP($D191,DSR!$B$7:$HS$1000,26,FALSE)</f>
        <v>nd</v>
      </c>
    </row>
    <row r="192" spans="1:16">
      <c r="A192" t="s">
        <v>47</v>
      </c>
      <c r="B192">
        <v>2015</v>
      </c>
      <c r="C192" t="s">
        <v>278</v>
      </c>
      <c r="D192" t="s">
        <v>805</v>
      </c>
      <c r="E192" t="str">
        <f>VLOOKUP($D192,DSR!$B$7:$HS$1000,2,FALSE)</f>
        <v>Ortopedski dodatak za MVI-a</v>
      </c>
      <c r="F192" t="str">
        <f>VLOOKUP($D192,DSR!$B$7:$HS$1000,3,FALSE)</f>
        <v xml:space="preserve">MVI s teškim oštećenjem organizma </v>
      </c>
      <c r="G192" t="str">
        <f>VLOOKUP($D192,DSR!$B$7:$HS$1000,4,FALSE)</f>
        <v>DSR_020: §19-20</v>
      </c>
      <c r="H192" t="str">
        <f>VLOOKUP($D192,DSR!$B$7:$HS$1000,5,FALSE)</f>
        <v>MBRAN</v>
      </c>
      <c r="I192" t="str">
        <f>VLOOKUP($D192,DSR!$B$7:$HS$1000,6,FALSE)</f>
        <v>MBRAN</v>
      </c>
      <c r="J192" t="str">
        <f>VLOOKUP($D192,DSR!$B$7:$HS$1000,7,FALSE)</f>
        <v>NN</v>
      </c>
      <c r="K192" t="str">
        <f>VLOOKUP($D192,DSR!$B$7:$HS$1000,8,FALSE)</f>
        <v>KS</v>
      </c>
      <c r="L192" t="str">
        <f>VLOOKUP($D192,DSR!$B$7:$HS$1000,9,FALSE)</f>
        <v>ne</v>
      </c>
      <c r="M192" t="str">
        <f>VLOOKUP($D192,DSR!$B$7:$HS$1000,10,FALSE)</f>
        <v>PO</v>
      </c>
      <c r="N192" t="str">
        <f>VLOOKUP($D192,DSR!$B$7:$HS$1000,11,FALSE)</f>
        <v>DI</v>
      </c>
      <c r="O192" s="247" t="str">
        <f>VLOOKUP($D192,DSR!$B$7:$HS$1000,28,FALSE)</f>
        <v>nd</v>
      </c>
      <c r="P192" t="str">
        <f>VLOOKUP($D192,DSR!$B$7:$HS$1000,30,FALSE)</f>
        <v>nd</v>
      </c>
    </row>
    <row r="193" spans="1:16">
      <c r="A193" t="s">
        <v>47</v>
      </c>
      <c r="B193">
        <v>2016</v>
      </c>
      <c r="C193" t="s">
        <v>278</v>
      </c>
      <c r="D193" t="s">
        <v>805</v>
      </c>
      <c r="E193" t="str">
        <f>VLOOKUP($D193,DSR!$B$7:$HS$1000,2,FALSE)</f>
        <v>Ortopedski dodatak za MVI-a</v>
      </c>
      <c r="F193" t="str">
        <f>VLOOKUP($D193,DSR!$B$7:$HS$1000,3,FALSE)</f>
        <v xml:space="preserve">MVI s teškim oštećenjem organizma </v>
      </c>
      <c r="G193" t="str">
        <f>VLOOKUP($D193,DSR!$B$7:$HS$1000,4,FALSE)</f>
        <v>DSR_020: §19-20</v>
      </c>
      <c r="H193" t="str">
        <f>VLOOKUP($D193,DSR!$B$7:$HS$1000,5,FALSE)</f>
        <v>MBRAN</v>
      </c>
      <c r="I193" t="str">
        <f>VLOOKUP($D193,DSR!$B$7:$HS$1000,6,FALSE)</f>
        <v>MBRAN</v>
      </c>
      <c r="J193" t="str">
        <f>VLOOKUP($D193,DSR!$B$7:$HS$1000,7,FALSE)</f>
        <v>NN</v>
      </c>
      <c r="K193" t="str">
        <f>VLOOKUP($D193,DSR!$B$7:$HS$1000,8,FALSE)</f>
        <v>KS</v>
      </c>
      <c r="L193" t="str">
        <f>VLOOKUP($D193,DSR!$B$7:$HS$1000,9,FALSE)</f>
        <v>ne</v>
      </c>
      <c r="M193" t="str">
        <f>VLOOKUP($D193,DSR!$B$7:$HS$1000,10,FALSE)</f>
        <v>PO</v>
      </c>
      <c r="N193" t="str">
        <f>VLOOKUP($D193,DSR!$B$7:$HS$1000,11,FALSE)</f>
        <v>DI</v>
      </c>
      <c r="O193" s="247" t="str">
        <f>VLOOKUP($D193,DSR!$B$7:$HS$1000,32,FALSE)</f>
        <v>nd</v>
      </c>
      <c r="P193" t="str">
        <f>VLOOKUP($D193,DSR!$B$7:$HS$1000,34,FALSE)</f>
        <v>nd</v>
      </c>
    </row>
    <row r="194" spans="1:16">
      <c r="A194" t="s">
        <v>47</v>
      </c>
      <c r="B194">
        <v>2011</v>
      </c>
      <c r="C194" t="s">
        <v>278</v>
      </c>
      <c r="D194" t="s">
        <v>809</v>
      </c>
      <c r="E194" t="str">
        <f>VLOOKUP($D194,DSR!$B$7:$HS$1000,2,FALSE)</f>
        <v>Ortopedski dodatak za CIR-a</v>
      </c>
      <c r="F194" t="str">
        <f>VLOOKUP($D194,DSR!$B$7:$HS$1000,3,FALSE)</f>
        <v xml:space="preserve">CIR s teškim oštećenjem organizma </v>
      </c>
      <c r="G194" t="str">
        <f>VLOOKUP($D194,DSR!$B$7:$HS$1000,4,FALSE)</f>
        <v>DSR_020: §19-20</v>
      </c>
      <c r="H194" t="str">
        <f>VLOOKUP($D194,DSR!$B$7:$HS$1000,5,FALSE)</f>
        <v>MBRAN</v>
      </c>
      <c r="I194" t="str">
        <f>VLOOKUP($D194,DSR!$B$7:$HS$1000,6,FALSE)</f>
        <v>MBRAN</v>
      </c>
      <c r="J194" t="str">
        <f>VLOOKUP($D194,DSR!$B$7:$HS$1000,7,FALSE)</f>
        <v>NN</v>
      </c>
      <c r="K194" t="str">
        <f>VLOOKUP($D194,DSR!$B$7:$HS$1000,8,FALSE)</f>
        <v>KS</v>
      </c>
      <c r="L194" t="str">
        <f>VLOOKUP($D194,DSR!$B$7:$HS$1000,9,FALSE)</f>
        <v>ne</v>
      </c>
      <c r="M194" t="str">
        <f>VLOOKUP($D194,DSR!$B$7:$HS$1000,10,FALSE)</f>
        <v>PO</v>
      </c>
      <c r="N194" t="str">
        <f>VLOOKUP($D194,DSR!$B$7:$HS$1000,11,FALSE)</f>
        <v>DI</v>
      </c>
      <c r="O194" t="str">
        <f>VLOOKUP($D194,DSR!$B$7:$HS$1000,12,FALSE)</f>
        <v>nd</v>
      </c>
      <c r="P194" t="str">
        <f>VLOOKUP($D194,DSR!$B$7:$HS$1000,14,FALSE)</f>
        <v>nd</v>
      </c>
    </row>
    <row r="195" spans="1:16">
      <c r="A195" t="s">
        <v>47</v>
      </c>
      <c r="B195">
        <v>2012</v>
      </c>
      <c r="C195" t="s">
        <v>278</v>
      </c>
      <c r="D195" t="s">
        <v>809</v>
      </c>
      <c r="E195" t="str">
        <f>VLOOKUP($D195,DSR!$B$7:$HS$1000,2,FALSE)</f>
        <v>Ortopedski dodatak za CIR-a</v>
      </c>
      <c r="F195" t="str">
        <f>VLOOKUP($D195,DSR!$B$7:$HS$1000,3,FALSE)</f>
        <v xml:space="preserve">CIR s teškim oštećenjem organizma </v>
      </c>
      <c r="G195" t="str">
        <f>VLOOKUP($D195,DSR!$B$7:$HS$1000,4,FALSE)</f>
        <v>DSR_020: §19-20</v>
      </c>
      <c r="H195" t="str">
        <f>VLOOKUP($D195,DSR!$B$7:$HS$1000,5,FALSE)</f>
        <v>MBRAN</v>
      </c>
      <c r="I195" t="str">
        <f>VLOOKUP($D195,DSR!$B$7:$HS$1000,6,FALSE)</f>
        <v>MBRAN</v>
      </c>
      <c r="J195" t="str">
        <f>VLOOKUP($D195,DSR!$B$7:$HS$1000,7,FALSE)</f>
        <v>NN</v>
      </c>
      <c r="K195" t="str">
        <f>VLOOKUP($D195,DSR!$B$7:$HS$1000,8,FALSE)</f>
        <v>KS</v>
      </c>
      <c r="L195" t="str">
        <f>VLOOKUP($D195,DSR!$B$7:$HS$1000,9,FALSE)</f>
        <v>ne</v>
      </c>
      <c r="M195" t="str">
        <f>VLOOKUP($D195,DSR!$B$7:$HS$1000,10,FALSE)</f>
        <v>PO</v>
      </c>
      <c r="N195" t="str">
        <f>VLOOKUP($D195,DSR!$B$7:$HS$1000,11,FALSE)</f>
        <v>DI</v>
      </c>
      <c r="O195" s="247" t="str">
        <f>VLOOKUP($D195,DSR!$B$7:$HS$1000,16,FALSE)</f>
        <v>nd</v>
      </c>
      <c r="P195" t="str">
        <f>VLOOKUP($D195,DSR!$B$7:$HS$1000,18,FALSE)</f>
        <v>nd</v>
      </c>
    </row>
    <row r="196" spans="1:16">
      <c r="A196" t="s">
        <v>47</v>
      </c>
      <c r="B196">
        <v>2013</v>
      </c>
      <c r="C196" t="s">
        <v>278</v>
      </c>
      <c r="D196" t="s">
        <v>809</v>
      </c>
      <c r="E196" t="str">
        <f>VLOOKUP($D196,DSR!$B$7:$HS$1000,2,FALSE)</f>
        <v>Ortopedski dodatak za CIR-a</v>
      </c>
      <c r="F196" t="str">
        <f>VLOOKUP($D196,DSR!$B$7:$HS$1000,3,FALSE)</f>
        <v xml:space="preserve">CIR s teškim oštećenjem organizma </v>
      </c>
      <c r="G196" t="str">
        <f>VLOOKUP($D196,DSR!$B$7:$HS$1000,4,FALSE)</f>
        <v>DSR_020: §19-20</v>
      </c>
      <c r="H196" t="str">
        <f>VLOOKUP($D196,DSR!$B$7:$HS$1000,5,FALSE)</f>
        <v>MBRAN</v>
      </c>
      <c r="I196" t="str">
        <f>VLOOKUP($D196,DSR!$B$7:$HS$1000,6,FALSE)</f>
        <v>MBRAN</v>
      </c>
      <c r="J196" t="str">
        <f>VLOOKUP($D196,DSR!$B$7:$HS$1000,7,FALSE)</f>
        <v>NN</v>
      </c>
      <c r="K196" t="str">
        <f>VLOOKUP($D196,DSR!$B$7:$HS$1000,8,FALSE)</f>
        <v>KS</v>
      </c>
      <c r="L196" t="str">
        <f>VLOOKUP($D196,DSR!$B$7:$HS$1000,9,FALSE)</f>
        <v>ne</v>
      </c>
      <c r="M196" t="str">
        <f>VLOOKUP($D196,DSR!$B$7:$HS$1000,10,FALSE)</f>
        <v>PO</v>
      </c>
      <c r="N196" t="str">
        <f>VLOOKUP($D196,DSR!$B$7:$HS$1000,11,FALSE)</f>
        <v>DI</v>
      </c>
      <c r="O196" s="247" t="str">
        <f>VLOOKUP($D196,DSR!$B$7:$HS$1000,20,FALSE)</f>
        <v>nd</v>
      </c>
      <c r="P196" t="str">
        <f>VLOOKUP($D196,DSR!$B$7:$HS$1000,22,FALSE)</f>
        <v>nd</v>
      </c>
    </row>
    <row r="197" spans="1:16">
      <c r="A197" t="s">
        <v>47</v>
      </c>
      <c r="B197">
        <v>2014</v>
      </c>
      <c r="C197" t="s">
        <v>278</v>
      </c>
      <c r="D197" t="s">
        <v>809</v>
      </c>
      <c r="E197" t="str">
        <f>VLOOKUP($D197,DSR!$B$7:$HS$1000,2,FALSE)</f>
        <v>Ortopedski dodatak za CIR-a</v>
      </c>
      <c r="F197" t="str">
        <f>VLOOKUP($D197,DSR!$B$7:$HS$1000,3,FALSE)</f>
        <v xml:space="preserve">CIR s teškim oštećenjem organizma </v>
      </c>
      <c r="G197" t="str">
        <f>VLOOKUP($D197,DSR!$B$7:$HS$1000,4,FALSE)</f>
        <v>DSR_020: §19-20</v>
      </c>
      <c r="H197" t="str">
        <f>VLOOKUP($D197,DSR!$B$7:$HS$1000,5,FALSE)</f>
        <v>MBRAN</v>
      </c>
      <c r="I197" t="str">
        <f>VLOOKUP($D197,DSR!$B$7:$HS$1000,6,FALSE)</f>
        <v>MBRAN</v>
      </c>
      <c r="J197" t="str">
        <f>VLOOKUP($D197,DSR!$B$7:$HS$1000,7,FALSE)</f>
        <v>NN</v>
      </c>
      <c r="K197" t="str">
        <f>VLOOKUP($D197,DSR!$B$7:$HS$1000,8,FALSE)</f>
        <v>KS</v>
      </c>
      <c r="L197" t="str">
        <f>VLOOKUP($D197,DSR!$B$7:$HS$1000,9,FALSE)</f>
        <v>ne</v>
      </c>
      <c r="M197" t="str">
        <f>VLOOKUP($D197,DSR!$B$7:$HS$1000,10,FALSE)</f>
        <v>PO</v>
      </c>
      <c r="N197" t="str">
        <f>VLOOKUP($D197,DSR!$B$7:$HS$1000,11,FALSE)</f>
        <v>DI</v>
      </c>
      <c r="O197" s="247" t="str">
        <f>VLOOKUP($D197,DSR!$B$7:$HS$1000,24,FALSE)</f>
        <v>nd</v>
      </c>
      <c r="P197" t="str">
        <f>VLOOKUP($D197,DSR!$B$7:$HS$1000,26,FALSE)</f>
        <v>nd</v>
      </c>
    </row>
    <row r="198" spans="1:16">
      <c r="A198" t="s">
        <v>47</v>
      </c>
      <c r="B198">
        <v>2015</v>
      </c>
      <c r="C198" t="s">
        <v>278</v>
      </c>
      <c r="D198" t="s">
        <v>809</v>
      </c>
      <c r="E198" t="str">
        <f>VLOOKUP($D198,DSR!$B$7:$HS$1000,2,FALSE)</f>
        <v>Ortopedski dodatak za CIR-a</v>
      </c>
      <c r="F198" t="str">
        <f>VLOOKUP($D198,DSR!$B$7:$HS$1000,3,FALSE)</f>
        <v xml:space="preserve">CIR s teškim oštećenjem organizma </v>
      </c>
      <c r="G198" t="str">
        <f>VLOOKUP($D198,DSR!$B$7:$HS$1000,4,FALSE)</f>
        <v>DSR_020: §19-20</v>
      </c>
      <c r="H198" t="str">
        <f>VLOOKUP($D198,DSR!$B$7:$HS$1000,5,FALSE)</f>
        <v>MBRAN</v>
      </c>
      <c r="I198" t="str">
        <f>VLOOKUP($D198,DSR!$B$7:$HS$1000,6,FALSE)</f>
        <v>MBRAN</v>
      </c>
      <c r="J198" t="str">
        <f>VLOOKUP($D198,DSR!$B$7:$HS$1000,7,FALSE)</f>
        <v>NN</v>
      </c>
      <c r="K198" t="str">
        <f>VLOOKUP($D198,DSR!$B$7:$HS$1000,8,FALSE)</f>
        <v>KS</v>
      </c>
      <c r="L198" t="str">
        <f>VLOOKUP($D198,DSR!$B$7:$HS$1000,9,FALSE)</f>
        <v>ne</v>
      </c>
      <c r="M198" t="str">
        <f>VLOOKUP($D198,DSR!$B$7:$HS$1000,10,FALSE)</f>
        <v>PO</v>
      </c>
      <c r="N198" t="str">
        <f>VLOOKUP($D198,DSR!$B$7:$HS$1000,11,FALSE)</f>
        <v>DI</v>
      </c>
      <c r="O198" s="247" t="str">
        <f>VLOOKUP($D198,DSR!$B$7:$HS$1000,28,FALSE)</f>
        <v>nd</v>
      </c>
      <c r="P198" t="str">
        <f>VLOOKUP($D198,DSR!$B$7:$HS$1000,30,FALSE)</f>
        <v>nd</v>
      </c>
    </row>
    <row r="199" spans="1:16">
      <c r="A199" t="s">
        <v>47</v>
      </c>
      <c r="B199">
        <v>2016</v>
      </c>
      <c r="C199" t="s">
        <v>278</v>
      </c>
      <c r="D199" t="s">
        <v>809</v>
      </c>
      <c r="E199" t="str">
        <f>VLOOKUP($D199,DSR!$B$7:$HS$1000,2,FALSE)</f>
        <v>Ortopedski dodatak za CIR-a</v>
      </c>
      <c r="F199" t="str">
        <f>VLOOKUP($D199,DSR!$B$7:$HS$1000,3,FALSE)</f>
        <v xml:space="preserve">CIR s teškim oštećenjem organizma </v>
      </c>
      <c r="G199" t="str">
        <f>VLOOKUP($D199,DSR!$B$7:$HS$1000,4,FALSE)</f>
        <v>DSR_020: §19-20</v>
      </c>
      <c r="H199" t="str">
        <f>VLOOKUP($D199,DSR!$B$7:$HS$1000,5,FALSE)</f>
        <v>MBRAN</v>
      </c>
      <c r="I199" t="str">
        <f>VLOOKUP($D199,DSR!$B$7:$HS$1000,6,FALSE)</f>
        <v>MBRAN</v>
      </c>
      <c r="J199" t="str">
        <f>VLOOKUP($D199,DSR!$B$7:$HS$1000,7,FALSE)</f>
        <v>NN</v>
      </c>
      <c r="K199" t="str">
        <f>VLOOKUP($D199,DSR!$B$7:$HS$1000,8,FALSE)</f>
        <v>KS</v>
      </c>
      <c r="L199" t="str">
        <f>VLOOKUP($D199,DSR!$B$7:$HS$1000,9,FALSE)</f>
        <v>ne</v>
      </c>
      <c r="M199" t="str">
        <f>VLOOKUP($D199,DSR!$B$7:$HS$1000,10,FALSE)</f>
        <v>PO</v>
      </c>
      <c r="N199" t="str">
        <f>VLOOKUP($D199,DSR!$B$7:$HS$1000,11,FALSE)</f>
        <v>DI</v>
      </c>
      <c r="O199" s="247" t="str">
        <f>VLOOKUP($D199,DSR!$B$7:$HS$1000,32,FALSE)</f>
        <v>nd</v>
      </c>
      <c r="P199" t="str">
        <f>VLOOKUP($D199,DSR!$B$7:$HS$1000,34,FALSE)</f>
        <v>nd</v>
      </c>
    </row>
    <row r="200" spans="1:16">
      <c r="A200" t="s">
        <v>47</v>
      </c>
      <c r="B200">
        <v>2011</v>
      </c>
      <c r="C200" t="s">
        <v>278</v>
      </c>
      <c r="D200" t="s">
        <v>812</v>
      </c>
      <c r="E200" t="str">
        <f>VLOOKUP($D200,DSR!$B$7:$HS$1000,2,FALSE)</f>
        <v>Ortopedski dodatak za RVI-a</v>
      </c>
      <c r="F200" t="str">
        <f>VLOOKUP($D200,DSR!$B$7:$HS$1000,3,FALSE)</f>
        <v xml:space="preserve">RVI s teškim oštećenjem organizma </v>
      </c>
      <c r="G200" t="str">
        <f>VLOOKUP($D200,DSR!$B$7:$HS$1000,4,FALSE)</f>
        <v>DSR_020: §19-20</v>
      </c>
      <c r="H200" t="str">
        <f>VLOOKUP($D200,DSR!$B$7:$HS$1000,5,FALSE)</f>
        <v>MBRAN</v>
      </c>
      <c r="I200" t="str">
        <f>VLOOKUP($D200,DSR!$B$7:$HS$1000,6,FALSE)</f>
        <v>MBRAN</v>
      </c>
      <c r="J200" t="str">
        <f>VLOOKUP($D200,DSR!$B$7:$HS$1000,7,FALSE)</f>
        <v>NN</v>
      </c>
      <c r="K200" t="str">
        <f>VLOOKUP($D200,DSR!$B$7:$HS$1000,8,FALSE)</f>
        <v>KS</v>
      </c>
      <c r="L200" t="str">
        <f>VLOOKUP($D200,DSR!$B$7:$HS$1000,9,FALSE)</f>
        <v>ne</v>
      </c>
      <c r="M200" t="str">
        <f>VLOOKUP($D200,DSR!$B$7:$HS$1000,10,FALSE)</f>
        <v>PO</v>
      </c>
      <c r="N200" t="str">
        <f>VLOOKUP($D200,DSR!$B$7:$HS$1000,11,FALSE)</f>
        <v>DI</v>
      </c>
      <c r="O200" t="str">
        <f>VLOOKUP($D200,DSR!$B$7:$HS$1000,12,FALSE)</f>
        <v>nd</v>
      </c>
      <c r="P200" t="str">
        <f>VLOOKUP($D200,DSR!$B$7:$HS$1000,14,FALSE)</f>
        <v>nd</v>
      </c>
    </row>
    <row r="201" spans="1:16">
      <c r="A201" t="s">
        <v>47</v>
      </c>
      <c r="B201">
        <v>2012</v>
      </c>
      <c r="C201" t="s">
        <v>278</v>
      </c>
      <c r="D201" t="s">
        <v>812</v>
      </c>
      <c r="E201" t="str">
        <f>VLOOKUP($D201,DSR!$B$7:$HS$1000,2,FALSE)</f>
        <v>Ortopedski dodatak za RVI-a</v>
      </c>
      <c r="F201" t="str">
        <f>VLOOKUP($D201,DSR!$B$7:$HS$1000,3,FALSE)</f>
        <v xml:space="preserve">RVI s teškim oštećenjem organizma </v>
      </c>
      <c r="G201" t="str">
        <f>VLOOKUP($D201,DSR!$B$7:$HS$1000,4,FALSE)</f>
        <v>DSR_020: §19-20</v>
      </c>
      <c r="H201" t="str">
        <f>VLOOKUP($D201,DSR!$B$7:$HS$1000,5,FALSE)</f>
        <v>MBRAN</v>
      </c>
      <c r="I201" t="str">
        <f>VLOOKUP($D201,DSR!$B$7:$HS$1000,6,FALSE)</f>
        <v>MBRAN</v>
      </c>
      <c r="J201" t="str">
        <f>VLOOKUP($D201,DSR!$B$7:$HS$1000,7,FALSE)</f>
        <v>NN</v>
      </c>
      <c r="K201" t="str">
        <f>VLOOKUP($D201,DSR!$B$7:$HS$1000,8,FALSE)</f>
        <v>KS</v>
      </c>
      <c r="L201" t="str">
        <f>VLOOKUP($D201,DSR!$B$7:$HS$1000,9,FALSE)</f>
        <v>ne</v>
      </c>
      <c r="M201" t="str">
        <f>VLOOKUP($D201,DSR!$B$7:$HS$1000,10,FALSE)</f>
        <v>PO</v>
      </c>
      <c r="N201" t="str">
        <f>VLOOKUP($D201,DSR!$B$7:$HS$1000,11,FALSE)</f>
        <v>DI</v>
      </c>
      <c r="O201" s="247" t="str">
        <f>VLOOKUP($D201,DSR!$B$7:$HS$1000,16,FALSE)</f>
        <v>nd</v>
      </c>
      <c r="P201" t="str">
        <f>VLOOKUP($D201,DSR!$B$7:$HS$1000,18,FALSE)</f>
        <v>nd</v>
      </c>
    </row>
    <row r="202" spans="1:16">
      <c r="A202" t="s">
        <v>47</v>
      </c>
      <c r="B202">
        <v>2013</v>
      </c>
      <c r="C202" t="s">
        <v>278</v>
      </c>
      <c r="D202" t="s">
        <v>812</v>
      </c>
      <c r="E202" t="str">
        <f>VLOOKUP($D202,DSR!$B$7:$HS$1000,2,FALSE)</f>
        <v>Ortopedski dodatak za RVI-a</v>
      </c>
      <c r="F202" t="str">
        <f>VLOOKUP($D202,DSR!$B$7:$HS$1000,3,FALSE)</f>
        <v xml:space="preserve">RVI s teškim oštećenjem organizma </v>
      </c>
      <c r="G202" t="str">
        <f>VLOOKUP($D202,DSR!$B$7:$HS$1000,4,FALSE)</f>
        <v>DSR_020: §19-20</v>
      </c>
      <c r="H202" t="str">
        <f>VLOOKUP($D202,DSR!$B$7:$HS$1000,5,FALSE)</f>
        <v>MBRAN</v>
      </c>
      <c r="I202" t="str">
        <f>VLOOKUP($D202,DSR!$B$7:$HS$1000,6,FALSE)</f>
        <v>MBRAN</v>
      </c>
      <c r="J202" t="str">
        <f>VLOOKUP($D202,DSR!$B$7:$HS$1000,7,FALSE)</f>
        <v>NN</v>
      </c>
      <c r="K202" t="str">
        <f>VLOOKUP($D202,DSR!$B$7:$HS$1000,8,FALSE)</f>
        <v>KS</v>
      </c>
      <c r="L202" t="str">
        <f>VLOOKUP($D202,DSR!$B$7:$HS$1000,9,FALSE)</f>
        <v>ne</v>
      </c>
      <c r="M202" t="str">
        <f>VLOOKUP($D202,DSR!$B$7:$HS$1000,10,FALSE)</f>
        <v>PO</v>
      </c>
      <c r="N202" t="str">
        <f>VLOOKUP($D202,DSR!$B$7:$HS$1000,11,FALSE)</f>
        <v>DI</v>
      </c>
      <c r="O202" s="247" t="str">
        <f>VLOOKUP($D202,DSR!$B$7:$HS$1000,20,FALSE)</f>
        <v>nd</v>
      </c>
      <c r="P202" t="str">
        <f>VLOOKUP($D202,DSR!$B$7:$HS$1000,22,FALSE)</f>
        <v>nd</v>
      </c>
    </row>
    <row r="203" spans="1:16">
      <c r="A203" t="s">
        <v>47</v>
      </c>
      <c r="B203">
        <v>2014</v>
      </c>
      <c r="C203" t="s">
        <v>278</v>
      </c>
      <c r="D203" t="s">
        <v>812</v>
      </c>
      <c r="E203" t="str">
        <f>VLOOKUP($D203,DSR!$B$7:$HS$1000,2,FALSE)</f>
        <v>Ortopedski dodatak za RVI-a</v>
      </c>
      <c r="F203" t="str">
        <f>VLOOKUP($D203,DSR!$B$7:$HS$1000,3,FALSE)</f>
        <v xml:space="preserve">RVI s teškim oštećenjem organizma </v>
      </c>
      <c r="G203" t="str">
        <f>VLOOKUP($D203,DSR!$B$7:$HS$1000,4,FALSE)</f>
        <v>DSR_020: §19-20</v>
      </c>
      <c r="H203" t="str">
        <f>VLOOKUP($D203,DSR!$B$7:$HS$1000,5,FALSE)</f>
        <v>MBRAN</v>
      </c>
      <c r="I203" t="str">
        <f>VLOOKUP($D203,DSR!$B$7:$HS$1000,6,FALSE)</f>
        <v>MBRAN</v>
      </c>
      <c r="J203" t="str">
        <f>VLOOKUP($D203,DSR!$B$7:$HS$1000,7,FALSE)</f>
        <v>NN</v>
      </c>
      <c r="K203" t="str">
        <f>VLOOKUP($D203,DSR!$B$7:$HS$1000,8,FALSE)</f>
        <v>KS</v>
      </c>
      <c r="L203" t="str">
        <f>VLOOKUP($D203,DSR!$B$7:$HS$1000,9,FALSE)</f>
        <v>ne</v>
      </c>
      <c r="M203" t="str">
        <f>VLOOKUP($D203,DSR!$B$7:$HS$1000,10,FALSE)</f>
        <v>PO</v>
      </c>
      <c r="N203" t="str">
        <f>VLOOKUP($D203,DSR!$B$7:$HS$1000,11,FALSE)</f>
        <v>DI</v>
      </c>
      <c r="O203" s="247" t="str">
        <f>VLOOKUP($D203,DSR!$B$7:$HS$1000,24,FALSE)</f>
        <v>nd</v>
      </c>
      <c r="P203" t="str">
        <f>VLOOKUP($D203,DSR!$B$7:$HS$1000,26,FALSE)</f>
        <v>nd</v>
      </c>
    </row>
    <row r="204" spans="1:16">
      <c r="A204" t="s">
        <v>47</v>
      </c>
      <c r="B204">
        <v>2015</v>
      </c>
      <c r="C204" t="s">
        <v>278</v>
      </c>
      <c r="D204" t="s">
        <v>812</v>
      </c>
      <c r="E204" t="str">
        <f>VLOOKUP($D204,DSR!$B$7:$HS$1000,2,FALSE)</f>
        <v>Ortopedski dodatak za RVI-a</v>
      </c>
      <c r="F204" t="str">
        <f>VLOOKUP($D204,DSR!$B$7:$HS$1000,3,FALSE)</f>
        <v xml:space="preserve">RVI s teškim oštećenjem organizma </v>
      </c>
      <c r="G204" t="str">
        <f>VLOOKUP($D204,DSR!$B$7:$HS$1000,4,FALSE)</f>
        <v>DSR_020: §19-20</v>
      </c>
      <c r="H204" t="str">
        <f>VLOOKUP($D204,DSR!$B$7:$HS$1000,5,FALSE)</f>
        <v>MBRAN</v>
      </c>
      <c r="I204" t="str">
        <f>VLOOKUP($D204,DSR!$B$7:$HS$1000,6,FALSE)</f>
        <v>MBRAN</v>
      </c>
      <c r="J204" t="str">
        <f>VLOOKUP($D204,DSR!$B$7:$HS$1000,7,FALSE)</f>
        <v>NN</v>
      </c>
      <c r="K204" t="str">
        <f>VLOOKUP($D204,DSR!$B$7:$HS$1000,8,FALSE)</f>
        <v>KS</v>
      </c>
      <c r="L204" t="str">
        <f>VLOOKUP($D204,DSR!$B$7:$HS$1000,9,FALSE)</f>
        <v>ne</v>
      </c>
      <c r="M204" t="str">
        <f>VLOOKUP($D204,DSR!$B$7:$HS$1000,10,FALSE)</f>
        <v>PO</v>
      </c>
      <c r="N204" t="str">
        <f>VLOOKUP($D204,DSR!$B$7:$HS$1000,11,FALSE)</f>
        <v>DI</v>
      </c>
      <c r="O204" s="247" t="str">
        <f>VLOOKUP($D204,DSR!$B$7:$HS$1000,28,FALSE)</f>
        <v>nd</v>
      </c>
      <c r="P204" t="str">
        <f>VLOOKUP($D204,DSR!$B$7:$HS$1000,30,FALSE)</f>
        <v>nd</v>
      </c>
    </row>
    <row r="205" spans="1:16">
      <c r="A205" t="s">
        <v>47</v>
      </c>
      <c r="B205">
        <v>2016</v>
      </c>
      <c r="C205" t="s">
        <v>278</v>
      </c>
      <c r="D205" t="s">
        <v>812</v>
      </c>
      <c r="E205" t="str">
        <f>VLOOKUP($D205,DSR!$B$7:$HS$1000,2,FALSE)</f>
        <v>Ortopedski dodatak za RVI-a</v>
      </c>
      <c r="F205" t="str">
        <f>VLOOKUP($D205,DSR!$B$7:$HS$1000,3,FALSE)</f>
        <v xml:space="preserve">RVI s teškim oštećenjem organizma </v>
      </c>
      <c r="G205" t="str">
        <f>VLOOKUP($D205,DSR!$B$7:$HS$1000,4,FALSE)</f>
        <v>DSR_020: §19-20</v>
      </c>
      <c r="H205" t="str">
        <f>VLOOKUP($D205,DSR!$B$7:$HS$1000,5,FALSE)</f>
        <v>MBRAN</v>
      </c>
      <c r="I205" t="str">
        <f>VLOOKUP($D205,DSR!$B$7:$HS$1000,6,FALSE)</f>
        <v>MBRAN</v>
      </c>
      <c r="J205" t="str">
        <f>VLOOKUP($D205,DSR!$B$7:$HS$1000,7,FALSE)</f>
        <v>NN</v>
      </c>
      <c r="K205" t="str">
        <f>VLOOKUP($D205,DSR!$B$7:$HS$1000,8,FALSE)</f>
        <v>KS</v>
      </c>
      <c r="L205" t="str">
        <f>VLOOKUP($D205,DSR!$B$7:$HS$1000,9,FALSE)</f>
        <v>ne</v>
      </c>
      <c r="M205" t="str">
        <f>VLOOKUP($D205,DSR!$B$7:$HS$1000,10,FALSE)</f>
        <v>PO</v>
      </c>
      <c r="N205" t="str">
        <f>VLOOKUP($D205,DSR!$B$7:$HS$1000,11,FALSE)</f>
        <v>DI</v>
      </c>
      <c r="O205" s="247" t="str">
        <f>VLOOKUP($D205,DSR!$B$7:$HS$1000,32,FALSE)</f>
        <v>nd</v>
      </c>
      <c r="P205" t="str">
        <f>VLOOKUP($D205,DSR!$B$7:$HS$1000,34,FALSE)</f>
        <v>nd</v>
      </c>
    </row>
    <row r="206" spans="1:16">
      <c r="A206" t="s">
        <v>47</v>
      </c>
      <c r="B206">
        <v>2011</v>
      </c>
      <c r="C206" t="s">
        <v>278</v>
      </c>
      <c r="D206" t="s">
        <v>815</v>
      </c>
      <c r="E206" t="str">
        <f>VLOOKUP($D206,DSR!$B$7:$HS$1000,2,FALSE)</f>
        <v>Naknada do zaposlenja</v>
      </c>
      <c r="F206" t="str">
        <f>VLOOKUP($D206,DSR!$B$7:$HS$1000,3,FALSE)</f>
        <v>Dijete s teškoćama u razvoju ili osoba s invaliditetom nakon završetka obrazovanja, a najranije s navršenih 15 godina života, ako ne prima naknadu za nezaposlenost iz drugog izvora</v>
      </c>
      <c r="G206" t="str">
        <f>VLOOKUP($D206,DSR!$B$7:$HS$1000,4,FALSE)</f>
        <v>DSR_017d: §72</v>
      </c>
      <c r="H206" t="str">
        <f>VLOOKUP($D206,DSR!$B$7:$HS$1000,5,FALSE)</f>
        <v>MDOMSP</v>
      </c>
      <c r="I206" t="str">
        <f>VLOOKUP($D206,DSR!$B$7:$HS$1000,6,FALSE)</f>
        <v>MDOMSP</v>
      </c>
      <c r="J206" t="str">
        <f>VLOOKUP($D206,DSR!$B$7:$HS$1000,7,FALSE)</f>
        <v>NN</v>
      </c>
      <c r="K206" t="str">
        <f>VLOOKUP($D206,DSR!$B$7:$HS$1000,8,FALSE)</f>
        <v>KS</v>
      </c>
      <c r="L206" t="str">
        <f>VLOOKUP($D206,DSR!$B$7:$HS$1000,9,FALSE)</f>
        <v>ne</v>
      </c>
      <c r="M206" t="str">
        <f>VLOOKUP($D206,DSR!$B$7:$HS$1000,10,FALSE)</f>
        <v>S2</v>
      </c>
      <c r="N206" t="str">
        <f>VLOOKUP($D206,DSR!$B$7:$HS$1000,11,FALSE)</f>
        <v>DI</v>
      </c>
      <c r="O206">
        <f>VLOOKUP($D206,DSR!$B$7:$HS$1000,12,FALSE)</f>
        <v>3087</v>
      </c>
      <c r="P206" t="str">
        <f>VLOOKUP($D206,DSR!$B$7:$HS$1000,14,FALSE)</f>
        <v>nd</v>
      </c>
    </row>
    <row r="207" spans="1:16">
      <c r="A207" t="s">
        <v>47</v>
      </c>
      <c r="B207">
        <v>2012</v>
      </c>
      <c r="C207" t="s">
        <v>278</v>
      </c>
      <c r="D207" t="s">
        <v>815</v>
      </c>
      <c r="E207" t="str">
        <f>VLOOKUP($D207,DSR!$B$7:$HS$1000,2,FALSE)</f>
        <v>Naknada do zaposlenja</v>
      </c>
      <c r="F207" t="str">
        <f>VLOOKUP($D207,DSR!$B$7:$HS$1000,3,FALSE)</f>
        <v>Dijete s teškoćama u razvoju ili osoba s invaliditetom nakon završetka obrazovanja, a najranije s navršenih 15 godina života, ako ne prima naknadu za nezaposlenost iz drugog izvora</v>
      </c>
      <c r="G207" t="str">
        <f>VLOOKUP($D207,DSR!$B$7:$HS$1000,4,FALSE)</f>
        <v>DSR_017d: §72</v>
      </c>
      <c r="H207" t="str">
        <f>VLOOKUP($D207,DSR!$B$7:$HS$1000,5,FALSE)</f>
        <v>MDOMSP</v>
      </c>
      <c r="I207" t="str">
        <f>VLOOKUP($D207,DSR!$B$7:$HS$1000,6,FALSE)</f>
        <v>MDOMSP</v>
      </c>
      <c r="J207" t="str">
        <f>VLOOKUP($D207,DSR!$B$7:$HS$1000,7,FALSE)</f>
        <v>NN</v>
      </c>
      <c r="K207" t="str">
        <f>VLOOKUP($D207,DSR!$B$7:$HS$1000,8,FALSE)</f>
        <v>KS</v>
      </c>
      <c r="L207" t="str">
        <f>VLOOKUP($D207,DSR!$B$7:$HS$1000,9,FALSE)</f>
        <v>ne</v>
      </c>
      <c r="M207" t="str">
        <f>VLOOKUP($D207,DSR!$B$7:$HS$1000,10,FALSE)</f>
        <v>S2</v>
      </c>
      <c r="N207" t="str">
        <f>VLOOKUP($D207,DSR!$B$7:$HS$1000,11,FALSE)</f>
        <v>DI</v>
      </c>
      <c r="O207" s="247">
        <f>VLOOKUP($D207,DSR!$B$7:$HS$1000,16,FALSE)</f>
        <v>3687</v>
      </c>
      <c r="P207" t="str">
        <f>VLOOKUP($D207,DSR!$B$7:$HS$1000,18,FALSE)</f>
        <v>nd</v>
      </c>
    </row>
    <row r="208" spans="1:16">
      <c r="A208" t="s">
        <v>47</v>
      </c>
      <c r="B208">
        <v>2013</v>
      </c>
      <c r="C208" t="s">
        <v>278</v>
      </c>
      <c r="D208" t="s">
        <v>815</v>
      </c>
      <c r="E208" t="str">
        <f>VLOOKUP($D208,DSR!$B$7:$HS$1000,2,FALSE)</f>
        <v>Naknada do zaposlenja</v>
      </c>
      <c r="F208" t="str">
        <f>VLOOKUP($D208,DSR!$B$7:$HS$1000,3,FALSE)</f>
        <v>Dijete s teškoćama u razvoju ili osoba s invaliditetom nakon završetka obrazovanja, a najranije s navršenih 15 godina života, ako ne prima naknadu za nezaposlenost iz drugog izvora</v>
      </c>
      <c r="G208" t="str">
        <f>VLOOKUP($D208,DSR!$B$7:$HS$1000,4,FALSE)</f>
        <v>DSR_017d: §72</v>
      </c>
      <c r="H208" t="str">
        <f>VLOOKUP($D208,DSR!$B$7:$HS$1000,5,FALSE)</f>
        <v>MDOMSP</v>
      </c>
      <c r="I208" t="str">
        <f>VLOOKUP($D208,DSR!$B$7:$HS$1000,6,FALSE)</f>
        <v>MDOMSP</v>
      </c>
      <c r="J208" t="str">
        <f>VLOOKUP($D208,DSR!$B$7:$HS$1000,7,FALSE)</f>
        <v>NN</v>
      </c>
      <c r="K208" t="str">
        <f>VLOOKUP($D208,DSR!$B$7:$HS$1000,8,FALSE)</f>
        <v>KS</v>
      </c>
      <c r="L208" t="str">
        <f>VLOOKUP($D208,DSR!$B$7:$HS$1000,9,FALSE)</f>
        <v>ne</v>
      </c>
      <c r="M208" t="str">
        <f>VLOOKUP($D208,DSR!$B$7:$HS$1000,10,FALSE)</f>
        <v>S2</v>
      </c>
      <c r="N208" t="str">
        <f>VLOOKUP($D208,DSR!$B$7:$HS$1000,11,FALSE)</f>
        <v>DI</v>
      </c>
      <c r="O208" s="247">
        <f>VLOOKUP($D208,DSR!$B$7:$HS$1000,20,FALSE)</f>
        <v>3628</v>
      </c>
      <c r="P208" t="str">
        <f>VLOOKUP($D208,DSR!$B$7:$HS$1000,22,FALSE)</f>
        <v>nd</v>
      </c>
    </row>
    <row r="209" spans="1:16">
      <c r="A209" t="s">
        <v>47</v>
      </c>
      <c r="B209">
        <v>2014</v>
      </c>
      <c r="C209" t="s">
        <v>278</v>
      </c>
      <c r="D209" t="s">
        <v>815</v>
      </c>
      <c r="E209" t="str">
        <f>VLOOKUP($D209,DSR!$B$7:$HS$1000,2,FALSE)</f>
        <v>Naknada do zaposlenja</v>
      </c>
      <c r="F209" t="str">
        <f>VLOOKUP($D209,DSR!$B$7:$HS$1000,3,FALSE)</f>
        <v>Dijete s teškoćama u razvoju ili osoba s invaliditetom nakon završetka obrazovanja, a najranije s navršenih 15 godina života, ako ne prima naknadu za nezaposlenost iz drugog izvora</v>
      </c>
      <c r="G209" t="str">
        <f>VLOOKUP($D209,DSR!$B$7:$HS$1000,4,FALSE)</f>
        <v>DSR_017d: §72</v>
      </c>
      <c r="H209" t="str">
        <f>VLOOKUP($D209,DSR!$B$7:$HS$1000,5,FALSE)</f>
        <v>MDOMSP</v>
      </c>
      <c r="I209" t="str">
        <f>VLOOKUP($D209,DSR!$B$7:$HS$1000,6,FALSE)</f>
        <v>MDOMSP</v>
      </c>
      <c r="J209" t="str">
        <f>VLOOKUP($D209,DSR!$B$7:$HS$1000,7,FALSE)</f>
        <v>NN</v>
      </c>
      <c r="K209" t="str">
        <f>VLOOKUP($D209,DSR!$B$7:$HS$1000,8,FALSE)</f>
        <v>KS</v>
      </c>
      <c r="L209" t="str">
        <f>VLOOKUP($D209,DSR!$B$7:$HS$1000,9,FALSE)</f>
        <v>ne</v>
      </c>
      <c r="M209" t="str">
        <f>VLOOKUP($D209,DSR!$B$7:$HS$1000,10,FALSE)</f>
        <v>S2</v>
      </c>
      <c r="N209" t="str">
        <f>VLOOKUP($D209,DSR!$B$7:$HS$1000,11,FALSE)</f>
        <v>DI</v>
      </c>
      <c r="O209" s="247">
        <f>VLOOKUP($D209,DSR!$B$7:$HS$1000,24,FALSE)</f>
        <v>3534</v>
      </c>
      <c r="P209" t="str">
        <f>VLOOKUP($D209,DSR!$B$7:$HS$1000,26,FALSE)</f>
        <v>nd</v>
      </c>
    </row>
    <row r="210" spans="1:16">
      <c r="A210" t="s">
        <v>47</v>
      </c>
      <c r="B210">
        <v>2015</v>
      </c>
      <c r="C210" t="s">
        <v>278</v>
      </c>
      <c r="D210" t="s">
        <v>815</v>
      </c>
      <c r="E210" t="str">
        <f>VLOOKUP($D210,DSR!$B$7:$HS$1000,2,FALSE)</f>
        <v>Naknada do zaposlenja</v>
      </c>
      <c r="F210" t="str">
        <f>VLOOKUP($D210,DSR!$B$7:$HS$1000,3,FALSE)</f>
        <v>Dijete s teškoćama u razvoju ili osoba s invaliditetom nakon završetka obrazovanja, a najranije s navršenih 15 godina života, ako ne prima naknadu za nezaposlenost iz drugog izvora</v>
      </c>
      <c r="G210" t="str">
        <f>VLOOKUP($D210,DSR!$B$7:$HS$1000,4,FALSE)</f>
        <v>DSR_017d: §72</v>
      </c>
      <c r="H210" t="str">
        <f>VLOOKUP($D210,DSR!$B$7:$HS$1000,5,FALSE)</f>
        <v>MDOMSP</v>
      </c>
      <c r="I210" t="str">
        <f>VLOOKUP($D210,DSR!$B$7:$HS$1000,6,FALSE)</f>
        <v>MDOMSP</v>
      </c>
      <c r="J210" t="str">
        <f>VLOOKUP($D210,DSR!$B$7:$HS$1000,7,FALSE)</f>
        <v>NN</v>
      </c>
      <c r="K210" t="str">
        <f>VLOOKUP($D210,DSR!$B$7:$HS$1000,8,FALSE)</f>
        <v>KS</v>
      </c>
      <c r="L210" t="str">
        <f>VLOOKUP($D210,DSR!$B$7:$HS$1000,9,FALSE)</f>
        <v>ne</v>
      </c>
      <c r="M210" t="str">
        <f>VLOOKUP($D210,DSR!$B$7:$HS$1000,10,FALSE)</f>
        <v>S2</v>
      </c>
      <c r="N210" t="str">
        <f>VLOOKUP($D210,DSR!$B$7:$HS$1000,11,FALSE)</f>
        <v>DI</v>
      </c>
      <c r="O210" s="247">
        <f>VLOOKUP($D210,DSR!$B$7:$HS$1000,28,FALSE)</f>
        <v>3390</v>
      </c>
      <c r="P210" t="str">
        <f>VLOOKUP($D210,DSR!$B$7:$HS$1000,30,FALSE)</f>
        <v>nd</v>
      </c>
    </row>
    <row r="211" spans="1:16">
      <c r="A211" t="s">
        <v>47</v>
      </c>
      <c r="B211">
        <v>2016</v>
      </c>
      <c r="C211" t="s">
        <v>278</v>
      </c>
      <c r="D211" t="s">
        <v>815</v>
      </c>
      <c r="E211" t="str">
        <f>VLOOKUP($D211,DSR!$B$7:$HS$1000,2,FALSE)</f>
        <v>Naknada do zaposlenja</v>
      </c>
      <c r="F211" t="str">
        <f>VLOOKUP($D211,DSR!$B$7:$HS$1000,3,FALSE)</f>
        <v>Dijete s teškoćama u razvoju ili osoba s invaliditetom nakon završetka obrazovanja, a najranije s navršenih 15 godina života, ako ne prima naknadu za nezaposlenost iz drugog izvora</v>
      </c>
      <c r="G211" t="str">
        <f>VLOOKUP($D211,DSR!$B$7:$HS$1000,4,FALSE)</f>
        <v>DSR_017d: §72</v>
      </c>
      <c r="H211" t="str">
        <f>VLOOKUP($D211,DSR!$B$7:$HS$1000,5,FALSE)</f>
        <v>MDOMSP</v>
      </c>
      <c r="I211" t="str">
        <f>VLOOKUP($D211,DSR!$B$7:$HS$1000,6,FALSE)</f>
        <v>MDOMSP</v>
      </c>
      <c r="J211" t="str">
        <f>VLOOKUP($D211,DSR!$B$7:$HS$1000,7,FALSE)</f>
        <v>NN</v>
      </c>
      <c r="K211" t="str">
        <f>VLOOKUP($D211,DSR!$B$7:$HS$1000,8,FALSE)</f>
        <v>KS</v>
      </c>
      <c r="L211" t="str">
        <f>VLOOKUP($D211,DSR!$B$7:$HS$1000,9,FALSE)</f>
        <v>ne</v>
      </c>
      <c r="M211" t="str">
        <f>VLOOKUP($D211,DSR!$B$7:$HS$1000,10,FALSE)</f>
        <v>S2</v>
      </c>
      <c r="N211" t="str">
        <f>VLOOKUP($D211,DSR!$B$7:$HS$1000,11,FALSE)</f>
        <v>DI</v>
      </c>
      <c r="O211" s="247" t="str">
        <f>VLOOKUP($D211,DSR!$B$7:$HS$1000,32,FALSE)</f>
        <v>nd</v>
      </c>
      <c r="P211" t="str">
        <f>VLOOKUP($D211,DSR!$B$7:$HS$1000,34,FALSE)</f>
        <v>nd</v>
      </c>
    </row>
    <row r="212" spans="1:16">
      <c r="A212" t="s">
        <v>47</v>
      </c>
      <c r="B212">
        <v>2011</v>
      </c>
      <c r="C212" t="s">
        <v>313</v>
      </c>
      <c r="D212" t="s">
        <v>1021</v>
      </c>
      <c r="E212" t="str">
        <f>VLOOKUP($D212,DSR!$B$7:$HS$1000,2,FALSE)</f>
        <v>Naknada za rodiljni dopust</v>
      </c>
      <c r="F212" t="str">
        <f>VLOOKUP($D212,DSR!$B$7:$HS$1000,3,FALSE)</f>
        <v>Zaposlena ili samozaposlena trudnica te majka (ili otac) novorođenog djeteta</v>
      </c>
      <c r="G212" t="str">
        <f>VLOOKUP($D212,DSR!$B$7:$HS$1000,4,FALSE)</f>
        <v>DSR_016: §12, §24</v>
      </c>
      <c r="H212" t="str">
        <f>VLOOKUP($D212,DSR!$B$7:$HS$1000,5,FALSE)</f>
        <v>MDOMSP</v>
      </c>
      <c r="I212" t="str">
        <f>VLOOKUP($D212,DSR!$B$7:$HS$1000,6,FALSE)</f>
        <v>HZZO</v>
      </c>
      <c r="J212" t="str">
        <f>VLOOKUP($D212,DSR!$B$7:$HS$1000,7,FALSE)</f>
        <v>NN</v>
      </c>
      <c r="K212" t="str">
        <f>VLOOKUP($D212,DSR!$B$7:$HS$1000,8,FALSE)</f>
        <v>OS</v>
      </c>
      <c r="L212" t="str">
        <f>VLOOKUP($D212,DSR!$B$7:$HS$1000,9,FALSE)</f>
        <v>ne</v>
      </c>
      <c r="M212" t="str">
        <f>VLOOKUP($D212,DSR!$B$7:$HS$1000,10,FALSE)</f>
        <v>DD</v>
      </c>
      <c r="N212" t="str">
        <f>VLOOKUP($D212,DSR!$B$7:$HS$1000,11,FALSE)</f>
        <v>FA</v>
      </c>
      <c r="O212" t="str">
        <f>VLOOKUP($D212,DSR!$B$7:$HS$1000,12,FALSE)</f>
        <v>nd</v>
      </c>
      <c r="P212">
        <f>VLOOKUP($D212,DSR!$B$7:$HS$1000,14,FALSE)</f>
        <v>895935273</v>
      </c>
    </row>
    <row r="213" spans="1:16">
      <c r="A213" t="s">
        <v>47</v>
      </c>
      <c r="B213">
        <v>2012</v>
      </c>
      <c r="C213" t="s">
        <v>313</v>
      </c>
      <c r="D213" t="s">
        <v>1021</v>
      </c>
      <c r="E213" t="str">
        <f>VLOOKUP($D213,DSR!$B$7:$HS$1000,2,FALSE)</f>
        <v>Naknada za rodiljni dopust</v>
      </c>
      <c r="F213" t="str">
        <f>VLOOKUP($D213,DSR!$B$7:$HS$1000,3,FALSE)</f>
        <v>Zaposlena ili samozaposlena trudnica te majka (ili otac) novorođenog djeteta</v>
      </c>
      <c r="G213" t="str">
        <f>VLOOKUP($D213,DSR!$B$7:$HS$1000,4,FALSE)</f>
        <v>DSR_016: §12, §24</v>
      </c>
      <c r="H213" t="str">
        <f>VLOOKUP($D213,DSR!$B$7:$HS$1000,5,FALSE)</f>
        <v>MDOMSP</v>
      </c>
      <c r="I213" t="str">
        <f>VLOOKUP($D213,DSR!$B$7:$HS$1000,6,FALSE)</f>
        <v>HZZO</v>
      </c>
      <c r="J213" t="str">
        <f>VLOOKUP($D213,DSR!$B$7:$HS$1000,7,FALSE)</f>
        <v>NN</v>
      </c>
      <c r="K213" t="str">
        <f>VLOOKUP($D213,DSR!$B$7:$HS$1000,8,FALSE)</f>
        <v>OS</v>
      </c>
      <c r="L213" t="str">
        <f>VLOOKUP($D213,DSR!$B$7:$HS$1000,9,FALSE)</f>
        <v>ne</v>
      </c>
      <c r="M213" t="str">
        <f>VLOOKUP($D213,DSR!$B$7:$HS$1000,10,FALSE)</f>
        <v>DD</v>
      </c>
      <c r="N213" t="str">
        <f>VLOOKUP($D213,DSR!$B$7:$HS$1000,11,FALSE)</f>
        <v>FA</v>
      </c>
      <c r="O213" s="247" t="str">
        <f>VLOOKUP($D213,DSR!$B$7:$HS$1000,16,FALSE)</f>
        <v>nd</v>
      </c>
      <c r="P213">
        <f>VLOOKUP($D213,DSR!$B$7:$HS$1000,18,FALSE)</f>
        <v>907596550</v>
      </c>
    </row>
    <row r="214" spans="1:16">
      <c r="A214" t="s">
        <v>47</v>
      </c>
      <c r="B214">
        <v>2013</v>
      </c>
      <c r="C214" t="s">
        <v>313</v>
      </c>
      <c r="D214" t="s">
        <v>1021</v>
      </c>
      <c r="E214" t="str">
        <f>VLOOKUP($D214,DSR!$B$7:$HS$1000,2,FALSE)</f>
        <v>Naknada za rodiljni dopust</v>
      </c>
      <c r="F214" t="str">
        <f>VLOOKUP($D214,DSR!$B$7:$HS$1000,3,FALSE)</f>
        <v>Zaposlena ili samozaposlena trudnica te majka (ili otac) novorođenog djeteta</v>
      </c>
      <c r="G214" t="str">
        <f>VLOOKUP($D214,DSR!$B$7:$HS$1000,4,FALSE)</f>
        <v>DSR_016: §12, §24</v>
      </c>
      <c r="H214" t="str">
        <f>VLOOKUP($D214,DSR!$B$7:$HS$1000,5,FALSE)</f>
        <v>MDOMSP</v>
      </c>
      <c r="I214" t="str">
        <f>VLOOKUP($D214,DSR!$B$7:$HS$1000,6,FALSE)</f>
        <v>HZZO</v>
      </c>
      <c r="J214" t="str">
        <f>VLOOKUP($D214,DSR!$B$7:$HS$1000,7,FALSE)</f>
        <v>NN</v>
      </c>
      <c r="K214" t="str">
        <f>VLOOKUP($D214,DSR!$B$7:$HS$1000,8,FALSE)</f>
        <v>OS</v>
      </c>
      <c r="L214" t="str">
        <f>VLOOKUP($D214,DSR!$B$7:$HS$1000,9,FALSE)</f>
        <v>ne</v>
      </c>
      <c r="M214" t="str">
        <f>VLOOKUP($D214,DSR!$B$7:$HS$1000,10,FALSE)</f>
        <v>DD</v>
      </c>
      <c r="N214" t="str">
        <f>VLOOKUP($D214,DSR!$B$7:$HS$1000,11,FALSE)</f>
        <v>FA</v>
      </c>
      <c r="O214" s="247" t="str">
        <f>VLOOKUP($D214,DSR!$B$7:$HS$1000,20,FALSE)</f>
        <v>nd</v>
      </c>
      <c r="P214">
        <f>VLOOKUP($D214,DSR!$B$7:$HS$1000,22,FALSE)</f>
        <v>866589985</v>
      </c>
    </row>
    <row r="215" spans="1:16">
      <c r="A215" t="s">
        <v>47</v>
      </c>
      <c r="B215">
        <v>2014</v>
      </c>
      <c r="C215" t="s">
        <v>313</v>
      </c>
      <c r="D215" t="s">
        <v>1021</v>
      </c>
      <c r="E215" t="str">
        <f>VLOOKUP($D215,DSR!$B$7:$HS$1000,2,FALSE)</f>
        <v>Naknada za rodiljni dopust</v>
      </c>
      <c r="F215" t="str">
        <f>VLOOKUP($D215,DSR!$B$7:$HS$1000,3,FALSE)</f>
        <v>Zaposlena ili samozaposlena trudnica te majka (ili otac) novorođenog djeteta</v>
      </c>
      <c r="G215" t="str">
        <f>VLOOKUP($D215,DSR!$B$7:$HS$1000,4,FALSE)</f>
        <v>DSR_016: §12, §24</v>
      </c>
      <c r="H215" t="str">
        <f>VLOOKUP($D215,DSR!$B$7:$HS$1000,5,FALSE)</f>
        <v>MDOMSP</v>
      </c>
      <c r="I215" t="str">
        <f>VLOOKUP($D215,DSR!$B$7:$HS$1000,6,FALSE)</f>
        <v>HZZO</v>
      </c>
      <c r="J215" t="str">
        <f>VLOOKUP($D215,DSR!$B$7:$HS$1000,7,FALSE)</f>
        <v>NN</v>
      </c>
      <c r="K215" t="str">
        <f>VLOOKUP($D215,DSR!$B$7:$HS$1000,8,FALSE)</f>
        <v>OS</v>
      </c>
      <c r="L215" t="str">
        <f>VLOOKUP($D215,DSR!$B$7:$HS$1000,9,FALSE)</f>
        <v>ne</v>
      </c>
      <c r="M215" t="str">
        <f>VLOOKUP($D215,DSR!$B$7:$HS$1000,10,FALSE)</f>
        <v>DD</v>
      </c>
      <c r="N215" t="str">
        <f>VLOOKUP($D215,DSR!$B$7:$HS$1000,11,FALSE)</f>
        <v>FA</v>
      </c>
      <c r="O215" s="247" t="str">
        <f>VLOOKUP($D215,DSR!$B$7:$HS$1000,24,FALSE)</f>
        <v>nd</v>
      </c>
      <c r="P215">
        <f>VLOOKUP($D215,DSR!$B$7:$HS$1000,26,FALSE)</f>
        <v>827271532</v>
      </c>
    </row>
    <row r="216" spans="1:16">
      <c r="A216" t="s">
        <v>47</v>
      </c>
      <c r="B216">
        <v>2015</v>
      </c>
      <c r="C216" t="s">
        <v>313</v>
      </c>
      <c r="D216" t="s">
        <v>1021</v>
      </c>
      <c r="E216" t="str">
        <f>VLOOKUP($D216,DSR!$B$7:$HS$1000,2,FALSE)</f>
        <v>Naknada za rodiljni dopust</v>
      </c>
      <c r="F216" t="str">
        <f>VLOOKUP($D216,DSR!$B$7:$HS$1000,3,FALSE)</f>
        <v>Zaposlena ili samozaposlena trudnica te majka (ili otac) novorođenog djeteta</v>
      </c>
      <c r="G216" t="str">
        <f>VLOOKUP($D216,DSR!$B$7:$HS$1000,4,FALSE)</f>
        <v>DSR_016: §12, §24</v>
      </c>
      <c r="H216" t="str">
        <f>VLOOKUP($D216,DSR!$B$7:$HS$1000,5,FALSE)</f>
        <v>MDOMSP</v>
      </c>
      <c r="I216" t="str">
        <f>VLOOKUP($D216,DSR!$B$7:$HS$1000,6,FALSE)</f>
        <v>HZZO</v>
      </c>
      <c r="J216" t="str">
        <f>VLOOKUP($D216,DSR!$B$7:$HS$1000,7,FALSE)</f>
        <v>NN</v>
      </c>
      <c r="K216" t="str">
        <f>VLOOKUP($D216,DSR!$B$7:$HS$1000,8,FALSE)</f>
        <v>OS</v>
      </c>
      <c r="L216" t="str">
        <f>VLOOKUP($D216,DSR!$B$7:$HS$1000,9,FALSE)</f>
        <v>ne</v>
      </c>
      <c r="M216" t="str">
        <f>VLOOKUP($D216,DSR!$B$7:$HS$1000,10,FALSE)</f>
        <v>DD</v>
      </c>
      <c r="N216" t="str">
        <f>VLOOKUP($D216,DSR!$B$7:$HS$1000,11,FALSE)</f>
        <v>FA</v>
      </c>
      <c r="O216" s="247" t="str">
        <f>VLOOKUP($D216,DSR!$B$7:$HS$1000,28,FALSE)</f>
        <v>nd</v>
      </c>
      <c r="P216">
        <f>VLOOKUP($D216,DSR!$B$7:$HS$1000,30,FALSE)</f>
        <v>853782648</v>
      </c>
    </row>
    <row r="217" spans="1:16">
      <c r="A217" t="s">
        <v>47</v>
      </c>
      <c r="B217">
        <v>2011</v>
      </c>
      <c r="C217" t="s">
        <v>313</v>
      </c>
      <c r="D217" t="s">
        <v>1026</v>
      </c>
      <c r="E217" t="str">
        <f>VLOOKUP($D217,DSR!$B$7:$HS$1000,2,FALSE)</f>
        <v>Naknada za rodiljni dopust, obvezni dio dopusta</v>
      </c>
      <c r="F217" t="str">
        <f>VLOOKUP($D217,DSR!$B$7:$HS$1000,3,FALSE)</f>
        <v>Zaposlena ili samozaposlena trudnica od 28. dana prije dana očekivanog poroda do dana poroda; Zaposlena ili samozaposlena majka do 70. dana od rođenja djeteta</v>
      </c>
      <c r="G217" t="str">
        <f>VLOOKUP($D217,DSR!$B$7:$HS$1000,4,FALSE)</f>
        <v>DSR_016: §12.1.-4.</v>
      </c>
      <c r="H217" t="str">
        <f>VLOOKUP($D217,DSR!$B$7:$HS$1000,5,FALSE)</f>
        <v>MDOMSP</v>
      </c>
      <c r="I217" t="str">
        <f>VLOOKUP($D217,DSR!$B$7:$HS$1000,6,FALSE)</f>
        <v>HZZO</v>
      </c>
      <c r="J217" t="str">
        <f>VLOOKUP($D217,DSR!$B$7:$HS$1000,7,FALSE)</f>
        <v>NN</v>
      </c>
      <c r="K217" t="str">
        <f>VLOOKUP($D217,DSR!$B$7:$HS$1000,8,FALSE)</f>
        <v>OS</v>
      </c>
      <c r="L217" t="str">
        <f>VLOOKUP($D217,DSR!$B$7:$HS$1000,9,FALSE)</f>
        <v>ne</v>
      </c>
      <c r="M217" t="str">
        <f>VLOOKUP($D217,DSR!$B$7:$HS$1000,10,FALSE)</f>
        <v>DD</v>
      </c>
      <c r="N217" t="str">
        <f>VLOOKUP($D217,DSR!$B$7:$HS$1000,11,FALSE)</f>
        <v>FA</v>
      </c>
      <c r="O217" t="str">
        <f>VLOOKUP($D217,DSR!$B$7:$HS$1000,12,FALSE)</f>
        <v>nd</v>
      </c>
      <c r="P217" t="str">
        <f>VLOOKUP($D217,DSR!$B$7:$HS$1000,14,FALSE)</f>
        <v>nd</v>
      </c>
    </row>
    <row r="218" spans="1:16">
      <c r="A218" t="s">
        <v>47</v>
      </c>
      <c r="B218">
        <v>2012</v>
      </c>
      <c r="C218" t="s">
        <v>313</v>
      </c>
      <c r="D218" t="s">
        <v>1026</v>
      </c>
      <c r="E218" t="str">
        <f>VLOOKUP($D218,DSR!$B$7:$HS$1000,2,FALSE)</f>
        <v>Naknada za rodiljni dopust, obvezni dio dopusta</v>
      </c>
      <c r="F218" t="str">
        <f>VLOOKUP($D218,DSR!$B$7:$HS$1000,3,FALSE)</f>
        <v>Zaposlena ili samozaposlena trudnica od 28. dana prije dana očekivanog poroda do dana poroda; Zaposlena ili samozaposlena majka do 70. dana od rođenja djeteta</v>
      </c>
      <c r="G218" t="str">
        <f>VLOOKUP($D218,DSR!$B$7:$HS$1000,4,FALSE)</f>
        <v>DSR_016: §12.1.-4.</v>
      </c>
      <c r="H218" t="str">
        <f>VLOOKUP($D218,DSR!$B$7:$HS$1000,5,FALSE)</f>
        <v>MDOMSP</v>
      </c>
      <c r="I218" t="str">
        <f>VLOOKUP($D218,DSR!$B$7:$HS$1000,6,FALSE)</f>
        <v>HZZO</v>
      </c>
      <c r="J218" t="str">
        <f>VLOOKUP($D218,DSR!$B$7:$HS$1000,7,FALSE)</f>
        <v>NN</v>
      </c>
      <c r="K218" t="str">
        <f>VLOOKUP($D218,DSR!$B$7:$HS$1000,8,FALSE)</f>
        <v>OS</v>
      </c>
      <c r="L218" t="str">
        <f>VLOOKUP($D218,DSR!$B$7:$HS$1000,9,FALSE)</f>
        <v>ne</v>
      </c>
      <c r="M218" t="str">
        <f>VLOOKUP($D218,DSR!$B$7:$HS$1000,10,FALSE)</f>
        <v>DD</v>
      </c>
      <c r="N218" t="str">
        <f>VLOOKUP($D218,DSR!$B$7:$HS$1000,11,FALSE)</f>
        <v>FA</v>
      </c>
      <c r="O218" s="247" t="str">
        <f>VLOOKUP($D218,DSR!$B$7:$HS$1000,16,FALSE)</f>
        <v>nd</v>
      </c>
      <c r="P218" t="str">
        <f>VLOOKUP($D218,DSR!$B$7:$HS$1000,18,FALSE)</f>
        <v>nd</v>
      </c>
    </row>
    <row r="219" spans="1:16">
      <c r="A219" t="s">
        <v>47</v>
      </c>
      <c r="B219">
        <v>2013</v>
      </c>
      <c r="C219" t="s">
        <v>313</v>
      </c>
      <c r="D219" t="s">
        <v>1026</v>
      </c>
      <c r="E219" t="str">
        <f>VLOOKUP($D219,DSR!$B$7:$HS$1000,2,FALSE)</f>
        <v>Naknada za rodiljni dopust, obvezni dio dopusta</v>
      </c>
      <c r="F219" t="str">
        <f>VLOOKUP($D219,DSR!$B$7:$HS$1000,3,FALSE)</f>
        <v>Zaposlena ili samozaposlena trudnica od 28. dana prije dana očekivanog poroda do dana poroda; Zaposlena ili samozaposlena majka do 70. dana od rođenja djeteta</v>
      </c>
      <c r="G219" t="str">
        <f>VLOOKUP($D219,DSR!$B$7:$HS$1000,4,FALSE)</f>
        <v>DSR_016: §12.1.-4.</v>
      </c>
      <c r="H219" t="str">
        <f>VLOOKUP($D219,DSR!$B$7:$HS$1000,5,FALSE)</f>
        <v>MDOMSP</v>
      </c>
      <c r="I219" t="str">
        <f>VLOOKUP($D219,DSR!$B$7:$HS$1000,6,FALSE)</f>
        <v>HZZO</v>
      </c>
      <c r="J219" t="str">
        <f>VLOOKUP($D219,DSR!$B$7:$HS$1000,7,FALSE)</f>
        <v>NN</v>
      </c>
      <c r="K219" t="str">
        <f>VLOOKUP($D219,DSR!$B$7:$HS$1000,8,FALSE)</f>
        <v>OS</v>
      </c>
      <c r="L219" t="str">
        <f>VLOOKUP($D219,DSR!$B$7:$HS$1000,9,FALSE)</f>
        <v>ne</v>
      </c>
      <c r="M219" t="str">
        <f>VLOOKUP($D219,DSR!$B$7:$HS$1000,10,FALSE)</f>
        <v>DD</v>
      </c>
      <c r="N219" t="str">
        <f>VLOOKUP($D219,DSR!$B$7:$HS$1000,11,FALSE)</f>
        <v>FA</v>
      </c>
      <c r="O219" s="247" t="str">
        <f>VLOOKUP($D219,DSR!$B$7:$HS$1000,20,FALSE)</f>
        <v>nd</v>
      </c>
      <c r="P219" t="str">
        <f>VLOOKUP($D219,DSR!$B$7:$HS$1000,22,FALSE)</f>
        <v>nd</v>
      </c>
    </row>
    <row r="220" spans="1:16">
      <c r="A220" t="s">
        <v>47</v>
      </c>
      <c r="B220">
        <v>2014</v>
      </c>
      <c r="C220" t="s">
        <v>313</v>
      </c>
      <c r="D220" t="s">
        <v>1026</v>
      </c>
      <c r="E220" t="str">
        <f>VLOOKUP($D220,DSR!$B$7:$HS$1000,2,FALSE)</f>
        <v>Naknada za rodiljni dopust, obvezni dio dopusta</v>
      </c>
      <c r="F220" t="str">
        <f>VLOOKUP($D220,DSR!$B$7:$HS$1000,3,FALSE)</f>
        <v>Zaposlena ili samozaposlena trudnica od 28. dana prije dana očekivanog poroda do dana poroda; Zaposlena ili samozaposlena majka do 70. dana od rođenja djeteta</v>
      </c>
      <c r="G220" t="str">
        <f>VLOOKUP($D220,DSR!$B$7:$HS$1000,4,FALSE)</f>
        <v>DSR_016: §12.1.-4.</v>
      </c>
      <c r="H220" t="str">
        <f>VLOOKUP($D220,DSR!$B$7:$HS$1000,5,FALSE)</f>
        <v>MDOMSP</v>
      </c>
      <c r="I220" t="str">
        <f>VLOOKUP($D220,DSR!$B$7:$HS$1000,6,FALSE)</f>
        <v>HZZO</v>
      </c>
      <c r="J220" t="str">
        <f>VLOOKUP($D220,DSR!$B$7:$HS$1000,7,FALSE)</f>
        <v>NN</v>
      </c>
      <c r="K220" t="str">
        <f>VLOOKUP($D220,DSR!$B$7:$HS$1000,8,FALSE)</f>
        <v>OS</v>
      </c>
      <c r="L220" t="str">
        <f>VLOOKUP($D220,DSR!$B$7:$HS$1000,9,FALSE)</f>
        <v>ne</v>
      </c>
      <c r="M220" t="str">
        <f>VLOOKUP($D220,DSR!$B$7:$HS$1000,10,FALSE)</f>
        <v>DD</v>
      </c>
      <c r="N220" t="str">
        <f>VLOOKUP($D220,DSR!$B$7:$HS$1000,11,FALSE)</f>
        <v>FA</v>
      </c>
      <c r="O220" s="247">
        <f>VLOOKUP($D220,DSR!$B$7:$HS$1000,24,FALSE)</f>
        <v>33684</v>
      </c>
      <c r="P220">
        <f>VLOOKUP($D220,DSR!$B$7:$HS$1000,26,FALSE)</f>
        <v>478116887.13999999</v>
      </c>
    </row>
    <row r="221" spans="1:16">
      <c r="A221" t="s">
        <v>47</v>
      </c>
      <c r="B221">
        <v>2015</v>
      </c>
      <c r="C221" t="s">
        <v>313</v>
      </c>
      <c r="D221" t="s">
        <v>1026</v>
      </c>
      <c r="E221" t="str">
        <f>VLOOKUP($D221,DSR!$B$7:$HS$1000,2,FALSE)</f>
        <v>Naknada za rodiljni dopust, obvezni dio dopusta</v>
      </c>
      <c r="F221" t="str">
        <f>VLOOKUP($D221,DSR!$B$7:$HS$1000,3,FALSE)</f>
        <v>Zaposlena ili samozaposlena trudnica od 28. dana prije dana očekivanog poroda do dana poroda; Zaposlena ili samozaposlena majka do 70. dana od rođenja djeteta</v>
      </c>
      <c r="G221" t="str">
        <f>VLOOKUP($D221,DSR!$B$7:$HS$1000,4,FALSE)</f>
        <v>DSR_016: §12.1.-4.</v>
      </c>
      <c r="H221" t="str">
        <f>VLOOKUP($D221,DSR!$B$7:$HS$1000,5,FALSE)</f>
        <v>MDOMSP</v>
      </c>
      <c r="I221" t="str">
        <f>VLOOKUP($D221,DSR!$B$7:$HS$1000,6,FALSE)</f>
        <v>HZZO</v>
      </c>
      <c r="J221" t="str">
        <f>VLOOKUP($D221,DSR!$B$7:$HS$1000,7,FALSE)</f>
        <v>NN</v>
      </c>
      <c r="K221" t="str">
        <f>VLOOKUP($D221,DSR!$B$7:$HS$1000,8,FALSE)</f>
        <v>OS</v>
      </c>
      <c r="L221" t="str">
        <f>VLOOKUP($D221,DSR!$B$7:$HS$1000,9,FALSE)</f>
        <v>ne</v>
      </c>
      <c r="M221" t="str">
        <f>VLOOKUP($D221,DSR!$B$7:$HS$1000,10,FALSE)</f>
        <v>DD</v>
      </c>
      <c r="N221" t="str">
        <f>VLOOKUP($D221,DSR!$B$7:$HS$1000,11,FALSE)</f>
        <v>FA</v>
      </c>
      <c r="O221" s="247">
        <f>VLOOKUP($D221,DSR!$B$7:$HS$1000,28,FALSE)</f>
        <v>32525</v>
      </c>
      <c r="P221">
        <f>VLOOKUP($D221,DSR!$B$7:$HS$1000,30,FALSE)</f>
        <v>465223858.23000002</v>
      </c>
    </row>
    <row r="222" spans="1:16">
      <c r="A222" t="s">
        <v>47</v>
      </c>
      <c r="B222">
        <v>2011</v>
      </c>
      <c r="C222" t="s">
        <v>313</v>
      </c>
      <c r="D222" t="s">
        <v>1031</v>
      </c>
      <c r="E222" t="str">
        <f>VLOOKUP($D222,DSR!$B$7:$HS$1000,2,FALSE)</f>
        <v>Naknada za rodiljni dopust, dodatni dio dopusta</v>
      </c>
      <c r="F222" t="str">
        <f>VLOOKUP($D222,DSR!$B$7:$HS$1000,3,FALSE)</f>
        <v>Zaposlena ili samozaposlena majka (ili otac) od 70. dana od rođenja djeteta do navršenih 6 mjeseci života djeteta</v>
      </c>
      <c r="G222" t="str">
        <f>VLOOKUP($D222,DSR!$B$7:$HS$1000,4,FALSE)</f>
        <v>DSR_016: §12.5.</v>
      </c>
      <c r="H222" t="str">
        <f>VLOOKUP($D222,DSR!$B$7:$HS$1000,5,FALSE)</f>
        <v>MDOMSP</v>
      </c>
      <c r="I222" t="str">
        <f>VLOOKUP($D222,DSR!$B$7:$HS$1000,6,FALSE)</f>
        <v>HZZO</v>
      </c>
      <c r="J222" t="str">
        <f>VLOOKUP($D222,DSR!$B$7:$HS$1000,7,FALSE)</f>
        <v>NN</v>
      </c>
      <c r="K222" t="str">
        <f>VLOOKUP($D222,DSR!$B$7:$HS$1000,8,FALSE)</f>
        <v>OS</v>
      </c>
      <c r="L222" t="str">
        <f>VLOOKUP($D222,DSR!$B$7:$HS$1000,9,FALSE)</f>
        <v>ne</v>
      </c>
      <c r="M222" t="str">
        <f>VLOOKUP($D222,DSR!$B$7:$HS$1000,10,FALSE)</f>
        <v>DD</v>
      </c>
      <c r="N222" t="str">
        <f>VLOOKUP($D222,DSR!$B$7:$HS$1000,11,FALSE)</f>
        <v>FA</v>
      </c>
      <c r="O222" t="str">
        <f>VLOOKUP($D222,DSR!$B$7:$HS$1000,12,FALSE)</f>
        <v>nd</v>
      </c>
      <c r="P222" t="str">
        <f>VLOOKUP($D222,DSR!$B$7:$HS$1000,14,FALSE)</f>
        <v>nd</v>
      </c>
    </row>
    <row r="223" spans="1:16">
      <c r="A223" t="s">
        <v>47</v>
      </c>
      <c r="B223">
        <v>2012</v>
      </c>
      <c r="C223" t="s">
        <v>313</v>
      </c>
      <c r="D223" t="s">
        <v>1031</v>
      </c>
      <c r="E223" t="str">
        <f>VLOOKUP($D223,DSR!$B$7:$HS$1000,2,FALSE)</f>
        <v>Naknada za rodiljni dopust, dodatni dio dopusta</v>
      </c>
      <c r="F223" t="str">
        <f>VLOOKUP($D223,DSR!$B$7:$HS$1000,3,FALSE)</f>
        <v>Zaposlena ili samozaposlena majka (ili otac) od 70. dana od rođenja djeteta do navršenih 6 mjeseci života djeteta</v>
      </c>
      <c r="G223" t="str">
        <f>VLOOKUP($D223,DSR!$B$7:$HS$1000,4,FALSE)</f>
        <v>DSR_016: §12.5.</v>
      </c>
      <c r="H223" t="str">
        <f>VLOOKUP($D223,DSR!$B$7:$HS$1000,5,FALSE)</f>
        <v>MDOMSP</v>
      </c>
      <c r="I223" t="str">
        <f>VLOOKUP($D223,DSR!$B$7:$HS$1000,6,FALSE)</f>
        <v>HZZO</v>
      </c>
      <c r="J223" t="str">
        <f>VLOOKUP($D223,DSR!$B$7:$HS$1000,7,FALSE)</f>
        <v>NN</v>
      </c>
      <c r="K223" t="str">
        <f>VLOOKUP($D223,DSR!$B$7:$HS$1000,8,FALSE)</f>
        <v>OS</v>
      </c>
      <c r="L223" t="str">
        <f>VLOOKUP($D223,DSR!$B$7:$HS$1000,9,FALSE)</f>
        <v>ne</v>
      </c>
      <c r="M223" t="str">
        <f>VLOOKUP($D223,DSR!$B$7:$HS$1000,10,FALSE)</f>
        <v>DD</v>
      </c>
      <c r="N223" t="str">
        <f>VLOOKUP($D223,DSR!$B$7:$HS$1000,11,FALSE)</f>
        <v>FA</v>
      </c>
      <c r="O223" s="247" t="str">
        <f>VLOOKUP($D223,DSR!$B$7:$HS$1000,16,FALSE)</f>
        <v>nd</v>
      </c>
      <c r="P223" t="str">
        <f>VLOOKUP($D223,DSR!$B$7:$HS$1000,18,FALSE)</f>
        <v>nd</v>
      </c>
    </row>
    <row r="224" spans="1:16">
      <c r="A224" t="s">
        <v>47</v>
      </c>
      <c r="B224">
        <v>2013</v>
      </c>
      <c r="C224" t="s">
        <v>313</v>
      </c>
      <c r="D224" t="s">
        <v>1031</v>
      </c>
      <c r="E224" t="str">
        <f>VLOOKUP($D224,DSR!$B$7:$HS$1000,2,FALSE)</f>
        <v>Naknada za rodiljni dopust, dodatni dio dopusta</v>
      </c>
      <c r="F224" t="str">
        <f>VLOOKUP($D224,DSR!$B$7:$HS$1000,3,FALSE)</f>
        <v>Zaposlena ili samozaposlena majka (ili otac) od 70. dana od rođenja djeteta do navršenih 6 mjeseci života djeteta</v>
      </c>
      <c r="G224" t="str">
        <f>VLOOKUP($D224,DSR!$B$7:$HS$1000,4,FALSE)</f>
        <v>DSR_016: §12.5.</v>
      </c>
      <c r="H224" t="str">
        <f>VLOOKUP($D224,DSR!$B$7:$HS$1000,5,FALSE)</f>
        <v>MDOMSP</v>
      </c>
      <c r="I224" t="str">
        <f>VLOOKUP($D224,DSR!$B$7:$HS$1000,6,FALSE)</f>
        <v>HZZO</v>
      </c>
      <c r="J224" t="str">
        <f>VLOOKUP($D224,DSR!$B$7:$HS$1000,7,FALSE)</f>
        <v>NN</v>
      </c>
      <c r="K224" t="str">
        <f>VLOOKUP($D224,DSR!$B$7:$HS$1000,8,FALSE)</f>
        <v>OS</v>
      </c>
      <c r="L224" t="str">
        <f>VLOOKUP($D224,DSR!$B$7:$HS$1000,9,FALSE)</f>
        <v>ne</v>
      </c>
      <c r="M224" t="str">
        <f>VLOOKUP($D224,DSR!$B$7:$HS$1000,10,FALSE)</f>
        <v>DD</v>
      </c>
      <c r="N224" t="str">
        <f>VLOOKUP($D224,DSR!$B$7:$HS$1000,11,FALSE)</f>
        <v>FA</v>
      </c>
      <c r="O224" s="247" t="str">
        <f>VLOOKUP($D224,DSR!$B$7:$HS$1000,20,FALSE)</f>
        <v>nd</v>
      </c>
      <c r="P224" t="str">
        <f>VLOOKUP($D224,DSR!$B$7:$HS$1000,22,FALSE)</f>
        <v>nd</v>
      </c>
    </row>
    <row r="225" spans="1:16">
      <c r="A225" t="s">
        <v>47</v>
      </c>
      <c r="B225">
        <v>2014</v>
      </c>
      <c r="C225" t="s">
        <v>313</v>
      </c>
      <c r="D225" t="s">
        <v>1031</v>
      </c>
      <c r="E225" t="str">
        <f>VLOOKUP($D225,DSR!$B$7:$HS$1000,2,FALSE)</f>
        <v>Naknada za rodiljni dopust, dodatni dio dopusta</v>
      </c>
      <c r="F225" t="str">
        <f>VLOOKUP($D225,DSR!$B$7:$HS$1000,3,FALSE)</f>
        <v>Zaposlena ili samozaposlena majka (ili otac) od 70. dana od rođenja djeteta do navršenih 6 mjeseci života djeteta</v>
      </c>
      <c r="G225" t="str">
        <f>VLOOKUP($D225,DSR!$B$7:$HS$1000,4,FALSE)</f>
        <v>DSR_016: §12.5.</v>
      </c>
      <c r="H225" t="str">
        <f>VLOOKUP($D225,DSR!$B$7:$HS$1000,5,FALSE)</f>
        <v>MDOMSP</v>
      </c>
      <c r="I225" t="str">
        <f>VLOOKUP($D225,DSR!$B$7:$HS$1000,6,FALSE)</f>
        <v>HZZO</v>
      </c>
      <c r="J225" t="str">
        <f>VLOOKUP($D225,DSR!$B$7:$HS$1000,7,FALSE)</f>
        <v>NN</v>
      </c>
      <c r="K225" t="str">
        <f>VLOOKUP($D225,DSR!$B$7:$HS$1000,8,FALSE)</f>
        <v>OS</v>
      </c>
      <c r="L225" t="str">
        <f>VLOOKUP($D225,DSR!$B$7:$HS$1000,9,FALSE)</f>
        <v>ne</v>
      </c>
      <c r="M225" t="str">
        <f>VLOOKUP($D225,DSR!$B$7:$HS$1000,10,FALSE)</f>
        <v>DD</v>
      </c>
      <c r="N225" t="str">
        <f>VLOOKUP($D225,DSR!$B$7:$HS$1000,11,FALSE)</f>
        <v>FA</v>
      </c>
      <c r="O225" s="247">
        <f>VLOOKUP($D225,DSR!$B$7:$HS$1000,24,FALSE)</f>
        <v>32055</v>
      </c>
      <c r="P225">
        <f>VLOOKUP($D225,DSR!$B$7:$HS$1000,26,FALSE)</f>
        <v>327021065.96999997</v>
      </c>
    </row>
    <row r="226" spans="1:16">
      <c r="A226" t="s">
        <v>47</v>
      </c>
      <c r="B226">
        <v>2015</v>
      </c>
      <c r="C226" t="s">
        <v>313</v>
      </c>
      <c r="D226" t="s">
        <v>1031</v>
      </c>
      <c r="E226" t="str">
        <f>VLOOKUP($D226,DSR!$B$7:$HS$1000,2,FALSE)</f>
        <v>Naknada za rodiljni dopust, dodatni dio dopusta</v>
      </c>
      <c r="F226" t="str">
        <f>VLOOKUP($D226,DSR!$B$7:$HS$1000,3,FALSE)</f>
        <v>Zaposlena ili samozaposlena majka (ili otac) od 70. dana od rođenja djeteta do navršenih 6 mjeseci života djeteta</v>
      </c>
      <c r="G226" t="str">
        <f>VLOOKUP($D226,DSR!$B$7:$HS$1000,4,FALSE)</f>
        <v>DSR_016: §12.5.</v>
      </c>
      <c r="H226" t="str">
        <f>VLOOKUP($D226,DSR!$B$7:$HS$1000,5,FALSE)</f>
        <v>MDOMSP</v>
      </c>
      <c r="I226" t="str">
        <f>VLOOKUP($D226,DSR!$B$7:$HS$1000,6,FALSE)</f>
        <v>HZZO</v>
      </c>
      <c r="J226" t="str">
        <f>VLOOKUP($D226,DSR!$B$7:$HS$1000,7,FALSE)</f>
        <v>NN</v>
      </c>
      <c r="K226" t="str">
        <f>VLOOKUP($D226,DSR!$B$7:$HS$1000,8,FALSE)</f>
        <v>OS</v>
      </c>
      <c r="L226" t="str">
        <f>VLOOKUP($D226,DSR!$B$7:$HS$1000,9,FALSE)</f>
        <v>ne</v>
      </c>
      <c r="M226" t="str">
        <f>VLOOKUP($D226,DSR!$B$7:$HS$1000,10,FALSE)</f>
        <v>DD</v>
      </c>
      <c r="N226" t="str">
        <f>VLOOKUP($D226,DSR!$B$7:$HS$1000,11,FALSE)</f>
        <v>FA</v>
      </c>
      <c r="O226" s="247">
        <f>VLOOKUP($D226,DSR!$B$7:$HS$1000,28,FALSE)</f>
        <v>31456</v>
      </c>
      <c r="P226">
        <f>VLOOKUP($D226,DSR!$B$7:$HS$1000,30,FALSE)</f>
        <v>324353716.87</v>
      </c>
    </row>
    <row r="227" spans="1:16">
      <c r="A227" t="s">
        <v>47</v>
      </c>
      <c r="B227">
        <v>2011</v>
      </c>
      <c r="C227" t="s">
        <v>313</v>
      </c>
      <c r="D227" t="s">
        <v>1035</v>
      </c>
      <c r="E227" t="str">
        <f>VLOOKUP($D227,DSR!$B$7:$HS$1000,2,FALSE)</f>
        <v>Naknada za roditeljski dopust</v>
      </c>
      <c r="F227" t="str">
        <f>VLOOKUP($D227,DSR!$B$7:$HS$1000,3,FALSE)</f>
        <v>Zaposleni ili samozaposleni roditelj, nakon navršenih 6 mjeseci života djeteta</v>
      </c>
      <c r="G227" t="str">
        <f>VLOOKUP($D227,DSR!$B$7:$HS$1000,4,FALSE)</f>
        <v>DSR_016: §13-14, §24</v>
      </c>
      <c r="H227" t="str">
        <f>VLOOKUP($D227,DSR!$B$7:$HS$1000,5,FALSE)</f>
        <v>MDOMSP</v>
      </c>
      <c r="I227" t="str">
        <f>VLOOKUP($D227,DSR!$B$7:$HS$1000,6,FALSE)</f>
        <v>HZZO</v>
      </c>
      <c r="J227" t="str">
        <f>VLOOKUP($D227,DSR!$B$7:$HS$1000,7,FALSE)</f>
        <v>NN</v>
      </c>
      <c r="K227" t="str">
        <f>VLOOKUP($D227,DSR!$B$7:$HS$1000,8,FALSE)</f>
        <v>OS</v>
      </c>
      <c r="L227" t="str">
        <f>VLOOKUP($D227,DSR!$B$7:$HS$1000,9,FALSE)</f>
        <v>ne</v>
      </c>
      <c r="M227" t="str">
        <f>VLOOKUP($D227,DSR!$B$7:$HS$1000,10,FALSE)</f>
        <v>DD</v>
      </c>
      <c r="N227" t="str">
        <f>VLOOKUP($D227,DSR!$B$7:$HS$1000,11,FALSE)</f>
        <v>FA</v>
      </c>
      <c r="O227" t="str">
        <f>VLOOKUP($D227,DSR!$B$7:$HS$1000,12,FALSE)</f>
        <v>nd</v>
      </c>
      <c r="P227" t="str">
        <f>VLOOKUP($D227,DSR!$B$7:$HS$1000,14,FALSE)</f>
        <v>nd</v>
      </c>
    </row>
    <row r="228" spans="1:16">
      <c r="A228" t="s">
        <v>47</v>
      </c>
      <c r="B228">
        <v>2012</v>
      </c>
      <c r="C228" t="s">
        <v>313</v>
      </c>
      <c r="D228" t="s">
        <v>1035</v>
      </c>
      <c r="E228" t="str">
        <f>VLOOKUP($D228,DSR!$B$7:$HS$1000,2,FALSE)</f>
        <v>Naknada za roditeljski dopust</v>
      </c>
      <c r="F228" t="str">
        <f>VLOOKUP($D228,DSR!$B$7:$HS$1000,3,FALSE)</f>
        <v>Zaposleni ili samozaposleni roditelj, nakon navršenih 6 mjeseci života djeteta</v>
      </c>
      <c r="G228" t="str">
        <f>VLOOKUP($D228,DSR!$B$7:$HS$1000,4,FALSE)</f>
        <v>DSR_016: §13-14, §24</v>
      </c>
      <c r="H228" t="str">
        <f>VLOOKUP($D228,DSR!$B$7:$HS$1000,5,FALSE)</f>
        <v>MDOMSP</v>
      </c>
      <c r="I228" t="str">
        <f>VLOOKUP($D228,DSR!$B$7:$HS$1000,6,FALSE)</f>
        <v>HZZO</v>
      </c>
      <c r="J228" t="str">
        <f>VLOOKUP($D228,DSR!$B$7:$HS$1000,7,FALSE)</f>
        <v>NN</v>
      </c>
      <c r="K228" t="str">
        <f>VLOOKUP($D228,DSR!$B$7:$HS$1000,8,FALSE)</f>
        <v>OS</v>
      </c>
      <c r="L228" t="str">
        <f>VLOOKUP($D228,DSR!$B$7:$HS$1000,9,FALSE)</f>
        <v>ne</v>
      </c>
      <c r="M228" t="str">
        <f>VLOOKUP($D228,DSR!$B$7:$HS$1000,10,FALSE)</f>
        <v>DD</v>
      </c>
      <c r="N228" t="str">
        <f>VLOOKUP($D228,DSR!$B$7:$HS$1000,11,FALSE)</f>
        <v>FA</v>
      </c>
      <c r="O228" s="247" t="str">
        <f>VLOOKUP($D228,DSR!$B$7:$HS$1000,16,FALSE)</f>
        <v>nd</v>
      </c>
      <c r="P228" t="str">
        <f>VLOOKUP($D228,DSR!$B$7:$HS$1000,18,FALSE)</f>
        <v>nd</v>
      </c>
    </row>
    <row r="229" spans="1:16">
      <c r="A229" t="s">
        <v>47</v>
      </c>
      <c r="B229">
        <v>2013</v>
      </c>
      <c r="C229" t="s">
        <v>313</v>
      </c>
      <c r="D229" t="s">
        <v>1035</v>
      </c>
      <c r="E229" t="str">
        <f>VLOOKUP($D229,DSR!$B$7:$HS$1000,2,FALSE)</f>
        <v>Naknada za roditeljski dopust</v>
      </c>
      <c r="F229" t="str">
        <f>VLOOKUP($D229,DSR!$B$7:$HS$1000,3,FALSE)</f>
        <v>Zaposleni ili samozaposleni roditelj, nakon navršenih 6 mjeseci života djeteta</v>
      </c>
      <c r="G229" t="str">
        <f>VLOOKUP($D229,DSR!$B$7:$HS$1000,4,FALSE)</f>
        <v>DSR_016: §13-14, §24</v>
      </c>
      <c r="H229" t="str">
        <f>VLOOKUP($D229,DSR!$B$7:$HS$1000,5,FALSE)</f>
        <v>MDOMSP</v>
      </c>
      <c r="I229" t="str">
        <f>VLOOKUP($D229,DSR!$B$7:$HS$1000,6,FALSE)</f>
        <v>HZZO</v>
      </c>
      <c r="J229" t="str">
        <f>VLOOKUP($D229,DSR!$B$7:$HS$1000,7,FALSE)</f>
        <v>NN</v>
      </c>
      <c r="K229" t="str">
        <f>VLOOKUP($D229,DSR!$B$7:$HS$1000,8,FALSE)</f>
        <v>OS</v>
      </c>
      <c r="L229" t="str">
        <f>VLOOKUP($D229,DSR!$B$7:$HS$1000,9,FALSE)</f>
        <v>ne</v>
      </c>
      <c r="M229" t="str">
        <f>VLOOKUP($D229,DSR!$B$7:$HS$1000,10,FALSE)</f>
        <v>DD</v>
      </c>
      <c r="N229" t="str">
        <f>VLOOKUP($D229,DSR!$B$7:$HS$1000,11,FALSE)</f>
        <v>FA</v>
      </c>
      <c r="O229" s="247" t="str">
        <f>VLOOKUP($D229,DSR!$B$7:$HS$1000,20,FALSE)</f>
        <v>nd</v>
      </c>
      <c r="P229" t="str">
        <f>VLOOKUP($D229,DSR!$B$7:$HS$1000,22,FALSE)</f>
        <v>nd</v>
      </c>
    </row>
    <row r="230" spans="1:16">
      <c r="A230" t="s">
        <v>47</v>
      </c>
      <c r="B230">
        <v>2014</v>
      </c>
      <c r="C230" t="s">
        <v>313</v>
      </c>
      <c r="D230" t="s">
        <v>1035</v>
      </c>
      <c r="E230" t="str">
        <f>VLOOKUP($D230,DSR!$B$7:$HS$1000,2,FALSE)</f>
        <v>Naknada za roditeljski dopust</v>
      </c>
      <c r="F230" t="str">
        <f>VLOOKUP($D230,DSR!$B$7:$HS$1000,3,FALSE)</f>
        <v>Zaposleni ili samozaposleni roditelj, nakon navršenih 6 mjeseci života djeteta</v>
      </c>
      <c r="G230" t="str">
        <f>VLOOKUP($D230,DSR!$B$7:$HS$1000,4,FALSE)</f>
        <v>DSR_016: §13-14, §24</v>
      </c>
      <c r="H230" t="str">
        <f>VLOOKUP($D230,DSR!$B$7:$HS$1000,5,FALSE)</f>
        <v>MDOMSP</v>
      </c>
      <c r="I230" t="str">
        <f>VLOOKUP($D230,DSR!$B$7:$HS$1000,6,FALSE)</f>
        <v>HZZO</v>
      </c>
      <c r="J230" t="str">
        <f>VLOOKUP($D230,DSR!$B$7:$HS$1000,7,FALSE)</f>
        <v>NN</v>
      </c>
      <c r="K230" t="str">
        <f>VLOOKUP($D230,DSR!$B$7:$HS$1000,8,FALSE)</f>
        <v>OS</v>
      </c>
      <c r="L230" t="str">
        <f>VLOOKUP($D230,DSR!$B$7:$HS$1000,9,FALSE)</f>
        <v>ne</v>
      </c>
      <c r="M230" t="str">
        <f>VLOOKUP($D230,DSR!$B$7:$HS$1000,10,FALSE)</f>
        <v>DD</v>
      </c>
      <c r="N230" t="str">
        <f>VLOOKUP($D230,DSR!$B$7:$HS$1000,11,FALSE)</f>
        <v>FA</v>
      </c>
      <c r="O230" s="247">
        <f>VLOOKUP($D230,DSR!$B$7:$HS$1000,24,FALSE)</f>
        <v>44994</v>
      </c>
      <c r="P230">
        <f>VLOOKUP($D230,DSR!$B$7:$HS$1000,26,FALSE)</f>
        <v>461791210.25999999</v>
      </c>
    </row>
    <row r="231" spans="1:16">
      <c r="A231" t="s">
        <v>47</v>
      </c>
      <c r="B231">
        <v>2015</v>
      </c>
      <c r="C231" t="s">
        <v>313</v>
      </c>
      <c r="D231" t="s">
        <v>1035</v>
      </c>
      <c r="E231" t="str">
        <f>VLOOKUP($D231,DSR!$B$7:$HS$1000,2,FALSE)</f>
        <v>Naknada za roditeljski dopust</v>
      </c>
      <c r="F231" t="str">
        <f>VLOOKUP($D231,DSR!$B$7:$HS$1000,3,FALSE)</f>
        <v>Zaposleni ili samozaposleni roditelj, nakon navršenih 6 mjeseci života djeteta</v>
      </c>
      <c r="G231" t="str">
        <f>VLOOKUP($D231,DSR!$B$7:$HS$1000,4,FALSE)</f>
        <v>DSR_016: §13-14, §24</v>
      </c>
      <c r="H231" t="str">
        <f>VLOOKUP($D231,DSR!$B$7:$HS$1000,5,FALSE)</f>
        <v>MDOMSP</v>
      </c>
      <c r="I231" t="str">
        <f>VLOOKUP($D231,DSR!$B$7:$HS$1000,6,FALSE)</f>
        <v>HZZO</v>
      </c>
      <c r="J231" t="str">
        <f>VLOOKUP($D231,DSR!$B$7:$HS$1000,7,FALSE)</f>
        <v>NN</v>
      </c>
      <c r="K231" t="str">
        <f>VLOOKUP($D231,DSR!$B$7:$HS$1000,8,FALSE)</f>
        <v>OS</v>
      </c>
      <c r="L231" t="str">
        <f>VLOOKUP($D231,DSR!$B$7:$HS$1000,9,FALSE)</f>
        <v>ne</v>
      </c>
      <c r="M231" t="str">
        <f>VLOOKUP($D231,DSR!$B$7:$HS$1000,10,FALSE)</f>
        <v>DD</v>
      </c>
      <c r="N231" t="str">
        <f>VLOOKUP($D231,DSR!$B$7:$HS$1000,11,FALSE)</f>
        <v>FA</v>
      </c>
      <c r="O231" s="247">
        <f>VLOOKUP($D231,DSR!$B$7:$HS$1000,28,FALSE)</f>
        <v>43927</v>
      </c>
      <c r="P231">
        <f>VLOOKUP($D231,DSR!$B$7:$HS$1000,30,FALSE)</f>
        <v>447278614.79999995</v>
      </c>
    </row>
    <row r="232" spans="1:16">
      <c r="A232" t="s">
        <v>47</v>
      </c>
      <c r="B232">
        <v>2011</v>
      </c>
      <c r="C232" t="s">
        <v>313</v>
      </c>
      <c r="D232" t="s">
        <v>1039</v>
      </c>
      <c r="E232" t="str">
        <f>VLOOKUP($D232,DSR!$B$7:$HS$1000,2,FALSE)</f>
        <v>Naknada za rodiljni i roditeljski dopust uz rad s polovicom punoga radnog vremena</v>
      </c>
      <c r="F232" t="str">
        <f>VLOOKUP($D232,DSR!$B$7:$HS$1000,3,FALSE)</f>
        <v>Zaposlena ili samozaposlena majka (ili otac) koji radi s polovicom punoga radnog vremena tijekom dodatnog rodiljnog dopusta i roditeljskog dopusta</v>
      </c>
      <c r="G232" t="str">
        <f>VLOOKUP($D232,DSR!$B$7:$HS$1000,4,FALSE)</f>
        <v>DSR_016: §15.</v>
      </c>
      <c r="H232" t="str">
        <f>VLOOKUP($D232,DSR!$B$7:$HS$1000,5,FALSE)</f>
        <v>MDOMSP</v>
      </c>
      <c r="I232" t="str">
        <f>VLOOKUP($D232,DSR!$B$7:$HS$1000,6,FALSE)</f>
        <v>HZZO</v>
      </c>
      <c r="J232" t="str">
        <f>VLOOKUP($D232,DSR!$B$7:$HS$1000,7,FALSE)</f>
        <v>NN</v>
      </c>
      <c r="K232" t="str">
        <f>VLOOKUP($D232,DSR!$B$7:$HS$1000,8,FALSE)</f>
        <v>OS</v>
      </c>
      <c r="L232" t="str">
        <f>VLOOKUP($D232,DSR!$B$7:$HS$1000,9,FALSE)</f>
        <v>ne</v>
      </c>
      <c r="M232" t="str">
        <f>VLOOKUP($D232,DSR!$B$7:$HS$1000,10,FALSE)</f>
        <v>DD</v>
      </c>
      <c r="N232" t="str">
        <f>VLOOKUP($D232,DSR!$B$7:$HS$1000,11,FALSE)</f>
        <v>FA</v>
      </c>
      <c r="O232" t="str">
        <f>VLOOKUP($D232,DSR!$B$7:$HS$1000,12,FALSE)</f>
        <v>nd</v>
      </c>
      <c r="P232" t="str">
        <f>VLOOKUP($D232,DSR!$B$7:$HS$1000,14,FALSE)</f>
        <v>nd</v>
      </c>
    </row>
    <row r="233" spans="1:16">
      <c r="A233" t="s">
        <v>47</v>
      </c>
      <c r="B233">
        <v>2012</v>
      </c>
      <c r="C233" t="s">
        <v>313</v>
      </c>
      <c r="D233" t="s">
        <v>1039</v>
      </c>
      <c r="E233" t="str">
        <f>VLOOKUP($D233,DSR!$B$7:$HS$1000,2,FALSE)</f>
        <v>Naknada za rodiljni i roditeljski dopust uz rad s polovicom punoga radnog vremena</v>
      </c>
      <c r="F233" t="str">
        <f>VLOOKUP($D233,DSR!$B$7:$HS$1000,3,FALSE)</f>
        <v>Zaposlena ili samozaposlena majka (ili otac) koji radi s polovicom punoga radnog vremena tijekom dodatnog rodiljnog dopusta i roditeljskog dopusta</v>
      </c>
      <c r="G233" t="str">
        <f>VLOOKUP($D233,DSR!$B$7:$HS$1000,4,FALSE)</f>
        <v>DSR_016: §15.</v>
      </c>
      <c r="H233" t="str">
        <f>VLOOKUP($D233,DSR!$B$7:$HS$1000,5,FALSE)</f>
        <v>MDOMSP</v>
      </c>
      <c r="I233" t="str">
        <f>VLOOKUP($D233,DSR!$B$7:$HS$1000,6,FALSE)</f>
        <v>HZZO</v>
      </c>
      <c r="J233" t="str">
        <f>VLOOKUP($D233,DSR!$B$7:$HS$1000,7,FALSE)</f>
        <v>NN</v>
      </c>
      <c r="K233" t="str">
        <f>VLOOKUP($D233,DSR!$B$7:$HS$1000,8,FALSE)</f>
        <v>OS</v>
      </c>
      <c r="L233" t="str">
        <f>VLOOKUP($D233,DSR!$B$7:$HS$1000,9,FALSE)</f>
        <v>ne</v>
      </c>
      <c r="M233" t="str">
        <f>VLOOKUP($D233,DSR!$B$7:$HS$1000,10,FALSE)</f>
        <v>DD</v>
      </c>
      <c r="N233" t="str">
        <f>VLOOKUP($D233,DSR!$B$7:$HS$1000,11,FALSE)</f>
        <v>FA</v>
      </c>
      <c r="O233" s="247" t="str">
        <f>VLOOKUP($D233,DSR!$B$7:$HS$1000,16,FALSE)</f>
        <v>nd</v>
      </c>
      <c r="P233" t="str">
        <f>VLOOKUP($D233,DSR!$B$7:$HS$1000,18,FALSE)</f>
        <v>nd</v>
      </c>
    </row>
    <row r="234" spans="1:16">
      <c r="A234" t="s">
        <v>47</v>
      </c>
      <c r="B234">
        <v>2013</v>
      </c>
      <c r="C234" t="s">
        <v>313</v>
      </c>
      <c r="D234" t="s">
        <v>1039</v>
      </c>
      <c r="E234" t="str">
        <f>VLOOKUP($D234,DSR!$B$7:$HS$1000,2,FALSE)</f>
        <v>Naknada za rodiljni i roditeljski dopust uz rad s polovicom punoga radnog vremena</v>
      </c>
      <c r="F234" t="str">
        <f>VLOOKUP($D234,DSR!$B$7:$HS$1000,3,FALSE)</f>
        <v>Zaposlena ili samozaposlena majka (ili otac) koji radi s polovicom punoga radnog vremena tijekom dodatnog rodiljnog dopusta i roditeljskog dopusta</v>
      </c>
      <c r="G234" t="str">
        <f>VLOOKUP($D234,DSR!$B$7:$HS$1000,4,FALSE)</f>
        <v>DSR_016: §15.</v>
      </c>
      <c r="H234" t="str">
        <f>VLOOKUP($D234,DSR!$B$7:$HS$1000,5,FALSE)</f>
        <v>MDOMSP</v>
      </c>
      <c r="I234" t="str">
        <f>VLOOKUP($D234,DSR!$B$7:$HS$1000,6,FALSE)</f>
        <v>HZZO</v>
      </c>
      <c r="J234" t="str">
        <f>VLOOKUP($D234,DSR!$B$7:$HS$1000,7,FALSE)</f>
        <v>NN</v>
      </c>
      <c r="K234" t="str">
        <f>VLOOKUP($D234,DSR!$B$7:$HS$1000,8,FALSE)</f>
        <v>OS</v>
      </c>
      <c r="L234" t="str">
        <f>VLOOKUP($D234,DSR!$B$7:$HS$1000,9,FALSE)</f>
        <v>ne</v>
      </c>
      <c r="M234" t="str">
        <f>VLOOKUP($D234,DSR!$B$7:$HS$1000,10,FALSE)</f>
        <v>DD</v>
      </c>
      <c r="N234" t="str">
        <f>VLOOKUP($D234,DSR!$B$7:$HS$1000,11,FALSE)</f>
        <v>FA</v>
      </c>
      <c r="O234" s="247" t="str">
        <f>VLOOKUP($D234,DSR!$B$7:$HS$1000,20,FALSE)</f>
        <v>nd</v>
      </c>
      <c r="P234" t="str">
        <f>VLOOKUP($D234,DSR!$B$7:$HS$1000,22,FALSE)</f>
        <v>nd</v>
      </c>
    </row>
    <row r="235" spans="1:16">
      <c r="A235" t="s">
        <v>47</v>
      </c>
      <c r="B235">
        <v>2014</v>
      </c>
      <c r="C235" t="s">
        <v>313</v>
      </c>
      <c r="D235" t="s">
        <v>1039</v>
      </c>
      <c r="E235" t="str">
        <f>VLOOKUP($D235,DSR!$B$7:$HS$1000,2,FALSE)</f>
        <v>Naknada za rodiljni i roditeljski dopust uz rad s polovicom punoga radnog vremena</v>
      </c>
      <c r="F235" t="str">
        <f>VLOOKUP($D235,DSR!$B$7:$HS$1000,3,FALSE)</f>
        <v>Zaposlena ili samozaposlena majka (ili otac) koji radi s polovicom punoga radnog vremena tijekom dodatnog rodiljnog dopusta i roditeljskog dopusta</v>
      </c>
      <c r="G235" t="str">
        <f>VLOOKUP($D235,DSR!$B$7:$HS$1000,4,FALSE)</f>
        <v>DSR_016: §15.</v>
      </c>
      <c r="H235" t="str">
        <f>VLOOKUP($D235,DSR!$B$7:$HS$1000,5,FALSE)</f>
        <v>MDOMSP</v>
      </c>
      <c r="I235" t="str">
        <f>VLOOKUP($D235,DSR!$B$7:$HS$1000,6,FALSE)</f>
        <v>HZZO</v>
      </c>
      <c r="J235" t="str">
        <f>VLOOKUP($D235,DSR!$B$7:$HS$1000,7,FALSE)</f>
        <v>NN</v>
      </c>
      <c r="K235" t="str">
        <f>VLOOKUP($D235,DSR!$B$7:$HS$1000,8,FALSE)</f>
        <v>OS</v>
      </c>
      <c r="L235" t="str">
        <f>VLOOKUP($D235,DSR!$B$7:$HS$1000,9,FALSE)</f>
        <v>ne</v>
      </c>
      <c r="M235" t="str">
        <f>VLOOKUP($D235,DSR!$B$7:$HS$1000,10,FALSE)</f>
        <v>DD</v>
      </c>
      <c r="N235" t="str">
        <f>VLOOKUP($D235,DSR!$B$7:$HS$1000,11,FALSE)</f>
        <v>FA</v>
      </c>
      <c r="O235" s="247">
        <f>VLOOKUP($D235,DSR!$B$7:$HS$1000,24,FALSE)</f>
        <v>1009</v>
      </c>
      <c r="P235">
        <f>VLOOKUP($D235,DSR!$B$7:$HS$1000,26,FALSE)</f>
        <v>9487774.8200000003</v>
      </c>
    </row>
    <row r="236" spans="1:16">
      <c r="A236" t="s">
        <v>47</v>
      </c>
      <c r="B236">
        <v>2015</v>
      </c>
      <c r="C236" t="s">
        <v>313</v>
      </c>
      <c r="D236" t="s">
        <v>1039</v>
      </c>
      <c r="E236" t="str">
        <f>VLOOKUP($D236,DSR!$B$7:$HS$1000,2,FALSE)</f>
        <v>Naknada za rodiljni i roditeljski dopust uz rad s polovicom punoga radnog vremena</v>
      </c>
      <c r="F236" t="str">
        <f>VLOOKUP($D236,DSR!$B$7:$HS$1000,3,FALSE)</f>
        <v>Zaposlena ili samozaposlena majka (ili otac) koji radi s polovicom punoga radnog vremena tijekom dodatnog rodiljnog dopusta i roditeljskog dopusta</v>
      </c>
      <c r="G236" t="str">
        <f>VLOOKUP($D236,DSR!$B$7:$HS$1000,4,FALSE)</f>
        <v>DSR_016: §15.</v>
      </c>
      <c r="H236" t="str">
        <f>VLOOKUP($D236,DSR!$B$7:$HS$1000,5,FALSE)</f>
        <v>MDOMSP</v>
      </c>
      <c r="I236" t="str">
        <f>VLOOKUP($D236,DSR!$B$7:$HS$1000,6,FALSE)</f>
        <v>HZZO</v>
      </c>
      <c r="J236" t="str">
        <f>VLOOKUP($D236,DSR!$B$7:$HS$1000,7,FALSE)</f>
        <v>NN</v>
      </c>
      <c r="K236" t="str">
        <f>VLOOKUP($D236,DSR!$B$7:$HS$1000,8,FALSE)</f>
        <v>OS</v>
      </c>
      <c r="L236" t="str">
        <f>VLOOKUP($D236,DSR!$B$7:$HS$1000,9,FALSE)</f>
        <v>ne</v>
      </c>
      <c r="M236" t="str">
        <f>VLOOKUP($D236,DSR!$B$7:$HS$1000,10,FALSE)</f>
        <v>DD</v>
      </c>
      <c r="N236" t="str">
        <f>VLOOKUP($D236,DSR!$B$7:$HS$1000,11,FALSE)</f>
        <v>FA</v>
      </c>
      <c r="O236" s="247">
        <f>VLOOKUP($D236,DSR!$B$7:$HS$1000,28,FALSE)</f>
        <v>1262</v>
      </c>
      <c r="P236">
        <f>VLOOKUP($D236,DSR!$B$7:$HS$1000,30,FALSE)</f>
        <v>13133978.290000001</v>
      </c>
    </row>
    <row r="237" spans="1:16">
      <c r="A237" t="s">
        <v>47</v>
      </c>
      <c r="B237">
        <v>2011</v>
      </c>
      <c r="C237" t="s">
        <v>313</v>
      </c>
      <c r="D237" t="s">
        <v>1043</v>
      </c>
      <c r="E237" t="str">
        <f>VLOOKUP($D237,DSR!$B$7:$HS$1000,2,FALSE)</f>
        <v>Naknada za roditelja koji djetetu pruža pojačanu brigu i njegu, a radi s polovicom punoga radnog vremena</v>
      </c>
      <c r="F237" t="str">
        <f>VLOOKUP($D237,DSR!$B$7:$HS$1000,3,FALSE)</f>
        <v xml:space="preserve">Roditelj koji radi s polovicom punoga radnog vremena kako bi djetetu mogao pružiti pojačanu brigu i njegu </v>
      </c>
      <c r="G237" t="str">
        <f>VLOOKUP($D237,DSR!$B$7:$HS$1000,4,FALSE)</f>
        <v>DSR_016: §16.</v>
      </c>
      <c r="H237" t="str">
        <f>VLOOKUP($D237,DSR!$B$7:$HS$1000,5,FALSE)</f>
        <v>MDOMSP</v>
      </c>
      <c r="I237" t="str">
        <f>VLOOKUP($D237,DSR!$B$7:$HS$1000,6,FALSE)</f>
        <v>HZZO</v>
      </c>
      <c r="J237" t="str">
        <f>VLOOKUP($D237,DSR!$B$7:$HS$1000,7,FALSE)</f>
        <v>NN</v>
      </c>
      <c r="K237" t="str">
        <f>VLOOKUP($D237,DSR!$B$7:$HS$1000,8,FALSE)</f>
        <v>OS</v>
      </c>
      <c r="L237" t="str">
        <f>VLOOKUP($D237,DSR!$B$7:$HS$1000,9,FALSE)</f>
        <v>ne</v>
      </c>
      <c r="M237" t="str">
        <f>VLOOKUP($D237,DSR!$B$7:$HS$1000,10,FALSE)</f>
        <v>DD</v>
      </c>
      <c r="N237" t="str">
        <f>VLOOKUP($D237,DSR!$B$7:$HS$1000,11,FALSE)</f>
        <v>FA</v>
      </c>
      <c r="O237" t="str">
        <f>VLOOKUP($D237,DSR!$B$7:$HS$1000,12,FALSE)</f>
        <v>nd</v>
      </c>
      <c r="P237" t="str">
        <f>VLOOKUP($D237,DSR!$B$7:$HS$1000,14,FALSE)</f>
        <v>nd</v>
      </c>
    </row>
    <row r="238" spans="1:16">
      <c r="A238" t="s">
        <v>47</v>
      </c>
      <c r="B238">
        <v>2012</v>
      </c>
      <c r="C238" t="s">
        <v>313</v>
      </c>
      <c r="D238" t="s">
        <v>1043</v>
      </c>
      <c r="E238" t="str">
        <f>VLOOKUP($D238,DSR!$B$7:$HS$1000,2,FALSE)</f>
        <v>Naknada za roditelja koji djetetu pruža pojačanu brigu i njegu, a radi s polovicom punoga radnog vremena</v>
      </c>
      <c r="F238" t="str">
        <f>VLOOKUP($D238,DSR!$B$7:$HS$1000,3,FALSE)</f>
        <v xml:space="preserve">Roditelj koji radi s polovicom punoga radnog vremena kako bi djetetu mogao pružiti pojačanu brigu i njegu </v>
      </c>
      <c r="G238" t="str">
        <f>VLOOKUP($D238,DSR!$B$7:$HS$1000,4,FALSE)</f>
        <v>DSR_016: §16.</v>
      </c>
      <c r="H238" t="str">
        <f>VLOOKUP($D238,DSR!$B$7:$HS$1000,5,FALSE)</f>
        <v>MDOMSP</v>
      </c>
      <c r="I238" t="str">
        <f>VLOOKUP($D238,DSR!$B$7:$HS$1000,6,FALSE)</f>
        <v>HZZO</v>
      </c>
      <c r="J238" t="str">
        <f>VLOOKUP($D238,DSR!$B$7:$HS$1000,7,FALSE)</f>
        <v>NN</v>
      </c>
      <c r="K238" t="str">
        <f>VLOOKUP($D238,DSR!$B$7:$HS$1000,8,FALSE)</f>
        <v>OS</v>
      </c>
      <c r="L238" t="str">
        <f>VLOOKUP($D238,DSR!$B$7:$HS$1000,9,FALSE)</f>
        <v>ne</v>
      </c>
      <c r="M238" t="str">
        <f>VLOOKUP($D238,DSR!$B$7:$HS$1000,10,FALSE)</f>
        <v>DD</v>
      </c>
      <c r="N238" t="str">
        <f>VLOOKUP($D238,DSR!$B$7:$HS$1000,11,FALSE)</f>
        <v>FA</v>
      </c>
      <c r="O238" s="247" t="str">
        <f>VLOOKUP($D238,DSR!$B$7:$HS$1000,16,FALSE)</f>
        <v>nd</v>
      </c>
      <c r="P238" t="str">
        <f>VLOOKUP($D238,DSR!$B$7:$HS$1000,18,FALSE)</f>
        <v>nd</v>
      </c>
    </row>
    <row r="239" spans="1:16">
      <c r="A239" t="s">
        <v>47</v>
      </c>
      <c r="B239">
        <v>2013</v>
      </c>
      <c r="C239" t="s">
        <v>313</v>
      </c>
      <c r="D239" t="s">
        <v>1043</v>
      </c>
      <c r="E239" t="str">
        <f>VLOOKUP($D239,DSR!$B$7:$HS$1000,2,FALSE)</f>
        <v>Naknada za roditelja koji djetetu pruža pojačanu brigu i njegu, a radi s polovicom punoga radnog vremena</v>
      </c>
      <c r="F239" t="str">
        <f>VLOOKUP($D239,DSR!$B$7:$HS$1000,3,FALSE)</f>
        <v xml:space="preserve">Roditelj koji radi s polovicom punoga radnog vremena kako bi djetetu mogao pružiti pojačanu brigu i njegu </v>
      </c>
      <c r="G239" t="str">
        <f>VLOOKUP($D239,DSR!$B$7:$HS$1000,4,FALSE)</f>
        <v>DSR_016: §16.</v>
      </c>
      <c r="H239" t="str">
        <f>VLOOKUP($D239,DSR!$B$7:$HS$1000,5,FALSE)</f>
        <v>MDOMSP</v>
      </c>
      <c r="I239" t="str">
        <f>VLOOKUP($D239,DSR!$B$7:$HS$1000,6,FALSE)</f>
        <v>HZZO</v>
      </c>
      <c r="J239" t="str">
        <f>VLOOKUP($D239,DSR!$B$7:$HS$1000,7,FALSE)</f>
        <v>NN</v>
      </c>
      <c r="K239" t="str">
        <f>VLOOKUP($D239,DSR!$B$7:$HS$1000,8,FALSE)</f>
        <v>OS</v>
      </c>
      <c r="L239" t="str">
        <f>VLOOKUP($D239,DSR!$B$7:$HS$1000,9,FALSE)</f>
        <v>ne</v>
      </c>
      <c r="M239" t="str">
        <f>VLOOKUP($D239,DSR!$B$7:$HS$1000,10,FALSE)</f>
        <v>DD</v>
      </c>
      <c r="N239" t="str">
        <f>VLOOKUP($D239,DSR!$B$7:$HS$1000,11,FALSE)</f>
        <v>FA</v>
      </c>
      <c r="O239" s="247" t="str">
        <f>VLOOKUP($D239,DSR!$B$7:$HS$1000,20,FALSE)</f>
        <v>nd</v>
      </c>
      <c r="P239" t="str">
        <f>VLOOKUP($D239,DSR!$B$7:$HS$1000,22,FALSE)</f>
        <v>nd</v>
      </c>
    </row>
    <row r="240" spans="1:16">
      <c r="A240" t="s">
        <v>47</v>
      </c>
      <c r="B240">
        <v>2014</v>
      </c>
      <c r="C240" t="s">
        <v>313</v>
      </c>
      <c r="D240" t="s">
        <v>1043</v>
      </c>
      <c r="E240" t="str">
        <f>VLOOKUP($D240,DSR!$B$7:$HS$1000,2,FALSE)</f>
        <v>Naknada za roditelja koji djetetu pruža pojačanu brigu i njegu, a radi s polovicom punoga radnog vremena</v>
      </c>
      <c r="F240" t="str">
        <f>VLOOKUP($D240,DSR!$B$7:$HS$1000,3,FALSE)</f>
        <v xml:space="preserve">Roditelj koji radi s polovicom punoga radnog vremena kako bi djetetu mogao pružiti pojačanu brigu i njegu </v>
      </c>
      <c r="G240" t="str">
        <f>VLOOKUP($D240,DSR!$B$7:$HS$1000,4,FALSE)</f>
        <v>DSR_016: §16.</v>
      </c>
      <c r="H240" t="str">
        <f>VLOOKUP($D240,DSR!$B$7:$HS$1000,5,FALSE)</f>
        <v>MDOMSP</v>
      </c>
      <c r="I240" t="str">
        <f>VLOOKUP($D240,DSR!$B$7:$HS$1000,6,FALSE)</f>
        <v>HZZO</v>
      </c>
      <c r="J240" t="str">
        <f>VLOOKUP($D240,DSR!$B$7:$HS$1000,7,FALSE)</f>
        <v>NN</v>
      </c>
      <c r="K240" t="str">
        <f>VLOOKUP($D240,DSR!$B$7:$HS$1000,8,FALSE)</f>
        <v>OS</v>
      </c>
      <c r="L240" t="str">
        <f>VLOOKUP($D240,DSR!$B$7:$HS$1000,9,FALSE)</f>
        <v>ne</v>
      </c>
      <c r="M240" t="str">
        <f>VLOOKUP($D240,DSR!$B$7:$HS$1000,10,FALSE)</f>
        <v>DD</v>
      </c>
      <c r="N240" t="str">
        <f>VLOOKUP($D240,DSR!$B$7:$HS$1000,11,FALSE)</f>
        <v>FA</v>
      </c>
      <c r="O240" s="247">
        <f>VLOOKUP($D240,DSR!$B$7:$HS$1000,24,FALSE)</f>
        <v>154</v>
      </c>
      <c r="P240">
        <f>VLOOKUP($D240,DSR!$B$7:$HS$1000,26,FALSE)</f>
        <v>1223006.1399999999</v>
      </c>
    </row>
    <row r="241" spans="1:16">
      <c r="A241" t="s">
        <v>47</v>
      </c>
      <c r="B241">
        <v>2015</v>
      </c>
      <c r="C241" t="s">
        <v>313</v>
      </c>
      <c r="D241" t="s">
        <v>1043</v>
      </c>
      <c r="E241" t="str">
        <f>VLOOKUP($D241,DSR!$B$7:$HS$1000,2,FALSE)</f>
        <v>Naknada za roditelja koji djetetu pruža pojačanu brigu i njegu, a radi s polovicom punoga radnog vremena</v>
      </c>
      <c r="F241" t="str">
        <f>VLOOKUP($D241,DSR!$B$7:$HS$1000,3,FALSE)</f>
        <v xml:space="preserve">Roditelj koji radi s polovicom punoga radnog vremena kako bi djetetu mogao pružiti pojačanu brigu i njegu </v>
      </c>
      <c r="G241" t="str">
        <f>VLOOKUP($D241,DSR!$B$7:$HS$1000,4,FALSE)</f>
        <v>DSR_016: §16.</v>
      </c>
      <c r="H241" t="str">
        <f>VLOOKUP($D241,DSR!$B$7:$HS$1000,5,FALSE)</f>
        <v>MDOMSP</v>
      </c>
      <c r="I241" t="str">
        <f>VLOOKUP($D241,DSR!$B$7:$HS$1000,6,FALSE)</f>
        <v>HZZO</v>
      </c>
      <c r="J241" t="str">
        <f>VLOOKUP($D241,DSR!$B$7:$HS$1000,7,FALSE)</f>
        <v>NN</v>
      </c>
      <c r="K241" t="str">
        <f>VLOOKUP($D241,DSR!$B$7:$HS$1000,8,FALSE)</f>
        <v>OS</v>
      </c>
      <c r="L241" t="str">
        <f>VLOOKUP($D241,DSR!$B$7:$HS$1000,9,FALSE)</f>
        <v>ne</v>
      </c>
      <c r="M241" t="str">
        <f>VLOOKUP($D241,DSR!$B$7:$HS$1000,10,FALSE)</f>
        <v>DD</v>
      </c>
      <c r="N241" t="str">
        <f>VLOOKUP($D241,DSR!$B$7:$HS$1000,11,FALSE)</f>
        <v>FA</v>
      </c>
      <c r="O241" s="247">
        <f>VLOOKUP($D241,DSR!$B$7:$HS$1000,28,FALSE)</f>
        <v>104</v>
      </c>
      <c r="P241">
        <f>VLOOKUP($D241,DSR!$B$7:$HS$1000,30,FALSE)</f>
        <v>1028171.61</v>
      </c>
    </row>
    <row r="242" spans="1:16">
      <c r="A242" t="s">
        <v>47</v>
      </c>
      <c r="B242">
        <v>2011</v>
      </c>
      <c r="C242" t="s">
        <v>313</v>
      </c>
      <c r="D242" t="s">
        <v>1047</v>
      </c>
      <c r="E242" t="str">
        <f>VLOOKUP($D242,DSR!$B$7:$HS$1000,2,FALSE)</f>
        <v>Naknada za rodiljni i roditeljski dopust za slučaj smrti djeteta</v>
      </c>
      <c r="F242" t="str">
        <f>VLOOKUP($D242,DSR!$B$7:$HS$1000,3,FALSE)</f>
        <v xml:space="preserve">Zaposlena ili samozaposlena majka koja rodi mrtvo dijete ili ako dijete umre prije proteka rodiljnog ili roditeljskog dopusta, 3 mjeseca od idućeg dana od dana smrti djeteta </v>
      </c>
      <c r="G242" t="str">
        <f>VLOOKUP($D242,DSR!$B$7:$HS$1000,4,FALSE)</f>
        <v>DSR_016: §17.</v>
      </c>
      <c r="H242" t="str">
        <f>VLOOKUP($D242,DSR!$B$7:$HS$1000,5,FALSE)</f>
        <v>MDOMSP</v>
      </c>
      <c r="I242" t="str">
        <f>VLOOKUP($D242,DSR!$B$7:$HS$1000,6,FALSE)</f>
        <v>HZZO</v>
      </c>
      <c r="J242" t="str">
        <f>VLOOKUP($D242,DSR!$B$7:$HS$1000,7,FALSE)</f>
        <v>NN</v>
      </c>
      <c r="K242" t="str">
        <f>VLOOKUP($D242,DSR!$B$7:$HS$1000,8,FALSE)</f>
        <v>OS</v>
      </c>
      <c r="L242" t="str">
        <f>VLOOKUP($D242,DSR!$B$7:$HS$1000,9,FALSE)</f>
        <v>ne</v>
      </c>
      <c r="M242" t="str">
        <f>VLOOKUP($D242,DSR!$B$7:$HS$1000,10,FALSE)</f>
        <v>DD</v>
      </c>
      <c r="N242" t="str">
        <f>VLOOKUP($D242,DSR!$B$7:$HS$1000,11,FALSE)</f>
        <v>FA</v>
      </c>
      <c r="O242" t="str">
        <f>VLOOKUP($D242,DSR!$B$7:$HS$1000,12,FALSE)</f>
        <v>nd</v>
      </c>
      <c r="P242" t="str">
        <f>VLOOKUP($D242,DSR!$B$7:$HS$1000,14,FALSE)</f>
        <v>nd</v>
      </c>
    </row>
    <row r="243" spans="1:16">
      <c r="A243" t="s">
        <v>47</v>
      </c>
      <c r="B243">
        <v>2011</v>
      </c>
      <c r="C243" t="s">
        <v>313</v>
      </c>
      <c r="D243" t="s">
        <v>1047</v>
      </c>
      <c r="E243" t="str">
        <f>VLOOKUP($D243,DSR!$B$7:$HS$1000,2,FALSE)</f>
        <v>Naknada za rodiljni i roditeljski dopust za slučaj smrti djeteta</v>
      </c>
      <c r="F243" t="str">
        <f>VLOOKUP($D243,DSR!$B$7:$HS$1000,3,FALSE)</f>
        <v xml:space="preserve">Zaposlena ili samozaposlena majka koja rodi mrtvo dijete ili ako dijete umre prije proteka rodiljnog ili roditeljskog dopusta, 3 mjeseca od idućeg dana od dana smrti djeteta </v>
      </c>
      <c r="G243" t="str">
        <f>VLOOKUP($D243,DSR!$B$7:$HS$1000,4,FALSE)</f>
        <v>DSR_016: §17.</v>
      </c>
      <c r="H243" t="str">
        <f>VLOOKUP($D243,DSR!$B$7:$HS$1000,5,FALSE)</f>
        <v>MDOMSP</v>
      </c>
      <c r="I243" t="str">
        <f>VLOOKUP($D243,DSR!$B$7:$HS$1000,6,FALSE)</f>
        <v>HZZO</v>
      </c>
      <c r="J243" t="str">
        <f>VLOOKUP($D243,DSR!$B$7:$HS$1000,7,FALSE)</f>
        <v>NN</v>
      </c>
      <c r="K243" t="str">
        <f>VLOOKUP($D243,DSR!$B$7:$HS$1000,8,FALSE)</f>
        <v>OS</v>
      </c>
      <c r="L243" t="str">
        <f>VLOOKUP($D243,DSR!$B$7:$HS$1000,9,FALSE)</f>
        <v>ne</v>
      </c>
      <c r="M243" t="str">
        <f>VLOOKUP($D243,DSR!$B$7:$HS$1000,10,FALSE)</f>
        <v>DD</v>
      </c>
      <c r="N243" t="str">
        <f>VLOOKUP($D243,DSR!$B$7:$HS$1000,11,FALSE)</f>
        <v>FA</v>
      </c>
      <c r="O243" t="str">
        <f>VLOOKUP($D243,DSR!$B$7:$HS$1000,12,FALSE)</f>
        <v>nd</v>
      </c>
      <c r="P243" t="str">
        <f>VLOOKUP($D243,DSR!$B$7:$HS$1000,14,FALSE)</f>
        <v>nd</v>
      </c>
    </row>
    <row r="244" spans="1:16">
      <c r="A244" t="s">
        <v>47</v>
      </c>
      <c r="B244">
        <v>2012</v>
      </c>
      <c r="C244" t="s">
        <v>313</v>
      </c>
      <c r="D244" t="s">
        <v>1047</v>
      </c>
      <c r="E244" t="str">
        <f>VLOOKUP($D244,DSR!$B$7:$HS$1000,2,FALSE)</f>
        <v>Naknada za rodiljni i roditeljski dopust za slučaj smrti djeteta</v>
      </c>
      <c r="F244" t="str">
        <f>VLOOKUP($D244,DSR!$B$7:$HS$1000,3,FALSE)</f>
        <v xml:space="preserve">Zaposlena ili samozaposlena majka koja rodi mrtvo dijete ili ako dijete umre prije proteka rodiljnog ili roditeljskog dopusta, 3 mjeseca od idućeg dana od dana smrti djeteta </v>
      </c>
      <c r="G244" t="str">
        <f>VLOOKUP($D244,DSR!$B$7:$HS$1000,4,FALSE)</f>
        <v>DSR_016: §17.</v>
      </c>
      <c r="H244" t="str">
        <f>VLOOKUP($D244,DSR!$B$7:$HS$1000,5,FALSE)</f>
        <v>MDOMSP</v>
      </c>
      <c r="I244" t="str">
        <f>VLOOKUP($D244,DSR!$B$7:$HS$1000,6,FALSE)</f>
        <v>HZZO</v>
      </c>
      <c r="J244" t="str">
        <f>VLOOKUP($D244,DSR!$B$7:$HS$1000,7,FALSE)</f>
        <v>NN</v>
      </c>
      <c r="K244" t="str">
        <f>VLOOKUP($D244,DSR!$B$7:$HS$1000,8,FALSE)</f>
        <v>OS</v>
      </c>
      <c r="L244" t="str">
        <f>VLOOKUP($D244,DSR!$B$7:$HS$1000,9,FALSE)</f>
        <v>ne</v>
      </c>
      <c r="M244" t="str">
        <f>VLOOKUP($D244,DSR!$B$7:$HS$1000,10,FALSE)</f>
        <v>DD</v>
      </c>
      <c r="N244" t="str">
        <f>VLOOKUP($D244,DSR!$B$7:$HS$1000,11,FALSE)</f>
        <v>FA</v>
      </c>
      <c r="O244" s="247" t="str">
        <f>VLOOKUP($D244,DSR!$B$7:$HS$1000,16,FALSE)</f>
        <v>nd</v>
      </c>
      <c r="P244" t="str">
        <f>VLOOKUP($D244,DSR!$B$7:$HS$1000,18,FALSE)</f>
        <v>nd</v>
      </c>
    </row>
    <row r="245" spans="1:16">
      <c r="A245" t="s">
        <v>47</v>
      </c>
      <c r="B245">
        <v>2012</v>
      </c>
      <c r="C245" t="s">
        <v>313</v>
      </c>
      <c r="D245" t="s">
        <v>1047</v>
      </c>
      <c r="E245" t="str">
        <f>VLOOKUP($D245,DSR!$B$7:$HS$1000,2,FALSE)</f>
        <v>Naknada za rodiljni i roditeljski dopust za slučaj smrti djeteta</v>
      </c>
      <c r="F245" t="str">
        <f>VLOOKUP($D245,DSR!$B$7:$HS$1000,3,FALSE)</f>
        <v xml:space="preserve">Zaposlena ili samozaposlena majka koja rodi mrtvo dijete ili ako dijete umre prije proteka rodiljnog ili roditeljskog dopusta, 3 mjeseca od idućeg dana od dana smrti djeteta </v>
      </c>
      <c r="G245" t="str">
        <f>VLOOKUP($D245,DSR!$B$7:$HS$1000,4,FALSE)</f>
        <v>DSR_016: §17.</v>
      </c>
      <c r="H245" t="str">
        <f>VLOOKUP($D245,DSR!$B$7:$HS$1000,5,FALSE)</f>
        <v>MDOMSP</v>
      </c>
      <c r="I245" t="str">
        <f>VLOOKUP($D245,DSR!$B$7:$HS$1000,6,FALSE)</f>
        <v>HZZO</v>
      </c>
      <c r="J245" t="str">
        <f>VLOOKUP($D245,DSR!$B$7:$HS$1000,7,FALSE)</f>
        <v>NN</v>
      </c>
      <c r="K245" t="str">
        <f>VLOOKUP($D245,DSR!$B$7:$HS$1000,8,FALSE)</f>
        <v>OS</v>
      </c>
      <c r="L245" t="str">
        <f>VLOOKUP($D245,DSR!$B$7:$HS$1000,9,FALSE)</f>
        <v>ne</v>
      </c>
      <c r="M245" t="str">
        <f>VLOOKUP($D245,DSR!$B$7:$HS$1000,10,FALSE)</f>
        <v>DD</v>
      </c>
      <c r="N245" t="str">
        <f>VLOOKUP($D245,DSR!$B$7:$HS$1000,11,FALSE)</f>
        <v>FA</v>
      </c>
      <c r="O245" s="247" t="str">
        <f>VLOOKUP($D245,DSR!$B$7:$HS$1000,16,FALSE)</f>
        <v>nd</v>
      </c>
      <c r="P245" t="str">
        <f>VLOOKUP($D245,DSR!$B$7:$HS$1000,18,FALSE)</f>
        <v>nd</v>
      </c>
    </row>
    <row r="246" spans="1:16">
      <c r="A246" t="s">
        <v>47</v>
      </c>
      <c r="B246">
        <v>2013</v>
      </c>
      <c r="C246" t="s">
        <v>313</v>
      </c>
      <c r="D246" t="s">
        <v>1047</v>
      </c>
      <c r="E246" t="str">
        <f>VLOOKUP($D246,DSR!$B$7:$HS$1000,2,FALSE)</f>
        <v>Naknada za rodiljni i roditeljski dopust za slučaj smrti djeteta</v>
      </c>
      <c r="F246" t="str">
        <f>VLOOKUP($D246,DSR!$B$7:$HS$1000,3,FALSE)</f>
        <v xml:space="preserve">Zaposlena ili samozaposlena majka koja rodi mrtvo dijete ili ako dijete umre prije proteka rodiljnog ili roditeljskog dopusta, 3 mjeseca od idućeg dana od dana smrti djeteta </v>
      </c>
      <c r="G246" t="str">
        <f>VLOOKUP($D246,DSR!$B$7:$HS$1000,4,FALSE)</f>
        <v>DSR_016: §17.</v>
      </c>
      <c r="H246" t="str">
        <f>VLOOKUP($D246,DSR!$B$7:$HS$1000,5,FALSE)</f>
        <v>MDOMSP</v>
      </c>
      <c r="I246" t="str">
        <f>VLOOKUP($D246,DSR!$B$7:$HS$1000,6,FALSE)</f>
        <v>HZZO</v>
      </c>
      <c r="J246" t="str">
        <f>VLOOKUP($D246,DSR!$B$7:$HS$1000,7,FALSE)</f>
        <v>NN</v>
      </c>
      <c r="K246" t="str">
        <f>VLOOKUP($D246,DSR!$B$7:$HS$1000,8,FALSE)</f>
        <v>OS</v>
      </c>
      <c r="L246" t="str">
        <f>VLOOKUP($D246,DSR!$B$7:$HS$1000,9,FALSE)</f>
        <v>ne</v>
      </c>
      <c r="M246" t="str">
        <f>VLOOKUP($D246,DSR!$B$7:$HS$1000,10,FALSE)</f>
        <v>DD</v>
      </c>
      <c r="N246" t="str">
        <f>VLOOKUP($D246,DSR!$B$7:$HS$1000,11,FALSE)</f>
        <v>FA</v>
      </c>
      <c r="O246" s="247" t="str">
        <f>VLOOKUP($D246,DSR!$B$7:$HS$1000,20,FALSE)</f>
        <v>nd</v>
      </c>
      <c r="P246" t="str">
        <f>VLOOKUP($D246,DSR!$B$7:$HS$1000,22,FALSE)</f>
        <v>nd</v>
      </c>
    </row>
    <row r="247" spans="1:16">
      <c r="A247" t="s">
        <v>47</v>
      </c>
      <c r="B247">
        <v>2013</v>
      </c>
      <c r="C247" t="s">
        <v>313</v>
      </c>
      <c r="D247" t="s">
        <v>1047</v>
      </c>
      <c r="E247" t="str">
        <f>VLOOKUP($D247,DSR!$B$7:$HS$1000,2,FALSE)</f>
        <v>Naknada za rodiljni i roditeljski dopust za slučaj smrti djeteta</v>
      </c>
      <c r="F247" t="str">
        <f>VLOOKUP($D247,DSR!$B$7:$HS$1000,3,FALSE)</f>
        <v xml:space="preserve">Zaposlena ili samozaposlena majka koja rodi mrtvo dijete ili ako dijete umre prije proteka rodiljnog ili roditeljskog dopusta, 3 mjeseca od idućeg dana od dana smrti djeteta </v>
      </c>
      <c r="G247" t="str">
        <f>VLOOKUP($D247,DSR!$B$7:$HS$1000,4,FALSE)</f>
        <v>DSR_016: §17.</v>
      </c>
      <c r="H247" t="str">
        <f>VLOOKUP($D247,DSR!$B$7:$HS$1000,5,FALSE)</f>
        <v>MDOMSP</v>
      </c>
      <c r="I247" t="str">
        <f>VLOOKUP($D247,DSR!$B$7:$HS$1000,6,FALSE)</f>
        <v>HZZO</v>
      </c>
      <c r="J247" t="str">
        <f>VLOOKUP($D247,DSR!$B$7:$HS$1000,7,FALSE)</f>
        <v>NN</v>
      </c>
      <c r="K247" t="str">
        <f>VLOOKUP($D247,DSR!$B$7:$HS$1000,8,FALSE)</f>
        <v>OS</v>
      </c>
      <c r="L247" t="str">
        <f>VLOOKUP($D247,DSR!$B$7:$HS$1000,9,FALSE)</f>
        <v>ne</v>
      </c>
      <c r="M247" t="str">
        <f>VLOOKUP($D247,DSR!$B$7:$HS$1000,10,FALSE)</f>
        <v>DD</v>
      </c>
      <c r="N247" t="str">
        <f>VLOOKUP($D247,DSR!$B$7:$HS$1000,11,FALSE)</f>
        <v>FA</v>
      </c>
      <c r="O247" s="247" t="str">
        <f>VLOOKUP($D247,DSR!$B$7:$HS$1000,20,FALSE)</f>
        <v>nd</v>
      </c>
      <c r="P247" t="str">
        <f>VLOOKUP($D247,DSR!$B$7:$HS$1000,22,FALSE)</f>
        <v>nd</v>
      </c>
    </row>
    <row r="248" spans="1:16">
      <c r="A248" t="s">
        <v>47</v>
      </c>
      <c r="B248">
        <v>2014</v>
      </c>
      <c r="C248" t="s">
        <v>313</v>
      </c>
      <c r="D248" t="s">
        <v>1047</v>
      </c>
      <c r="E248" t="str">
        <f>VLOOKUP($D248,DSR!$B$7:$HS$1000,2,FALSE)</f>
        <v>Naknada za rodiljni i roditeljski dopust za slučaj smrti djeteta</v>
      </c>
      <c r="F248" t="str">
        <f>VLOOKUP($D248,DSR!$B$7:$HS$1000,3,FALSE)</f>
        <v xml:space="preserve">Zaposlena ili samozaposlena majka koja rodi mrtvo dijete ili ako dijete umre prije proteka rodiljnog ili roditeljskog dopusta, 3 mjeseca od idućeg dana od dana smrti djeteta </v>
      </c>
      <c r="G248" t="str">
        <f>VLOOKUP($D248,DSR!$B$7:$HS$1000,4,FALSE)</f>
        <v>DSR_016: §17.</v>
      </c>
      <c r="H248" t="str">
        <f>VLOOKUP($D248,DSR!$B$7:$HS$1000,5,FALSE)</f>
        <v>MDOMSP</v>
      </c>
      <c r="I248" t="str">
        <f>VLOOKUP($D248,DSR!$B$7:$HS$1000,6,FALSE)</f>
        <v>HZZO</v>
      </c>
      <c r="J248" t="str">
        <f>VLOOKUP($D248,DSR!$B$7:$HS$1000,7,FALSE)</f>
        <v>NN</v>
      </c>
      <c r="K248" t="str">
        <f>VLOOKUP($D248,DSR!$B$7:$HS$1000,8,FALSE)</f>
        <v>OS</v>
      </c>
      <c r="L248" t="str">
        <f>VLOOKUP($D248,DSR!$B$7:$HS$1000,9,FALSE)</f>
        <v>ne</v>
      </c>
      <c r="M248" t="str">
        <f>VLOOKUP($D248,DSR!$B$7:$HS$1000,10,FALSE)</f>
        <v>DD</v>
      </c>
      <c r="N248" t="str">
        <f>VLOOKUP($D248,DSR!$B$7:$HS$1000,11,FALSE)</f>
        <v>FA</v>
      </c>
      <c r="O248" s="247">
        <f>VLOOKUP($D248,DSR!$B$7:$HS$1000,24,FALSE)</f>
        <v>192</v>
      </c>
      <c r="P248">
        <f>VLOOKUP($D248,DSR!$B$7:$HS$1000,26,FALSE)</f>
        <v>1895259.6700000002</v>
      </c>
    </row>
    <row r="249" spans="1:16">
      <c r="A249" t="s">
        <v>47</v>
      </c>
      <c r="B249">
        <v>2014</v>
      </c>
      <c r="C249" t="s">
        <v>313</v>
      </c>
      <c r="D249" t="s">
        <v>1047</v>
      </c>
      <c r="E249" t="str">
        <f>VLOOKUP($D249,DSR!$B$7:$HS$1000,2,FALSE)</f>
        <v>Naknada za rodiljni i roditeljski dopust za slučaj smrti djeteta</v>
      </c>
      <c r="F249" t="str">
        <f>VLOOKUP($D249,DSR!$B$7:$HS$1000,3,FALSE)</f>
        <v xml:space="preserve">Zaposlena ili samozaposlena majka koja rodi mrtvo dijete ili ako dijete umre prije proteka rodiljnog ili roditeljskog dopusta, 3 mjeseca od idućeg dana od dana smrti djeteta </v>
      </c>
      <c r="G249" t="str">
        <f>VLOOKUP($D249,DSR!$B$7:$HS$1000,4,FALSE)</f>
        <v>DSR_016: §17.</v>
      </c>
      <c r="H249" t="str">
        <f>VLOOKUP($D249,DSR!$B$7:$HS$1000,5,FALSE)</f>
        <v>MDOMSP</v>
      </c>
      <c r="I249" t="str">
        <f>VLOOKUP($D249,DSR!$B$7:$HS$1000,6,FALSE)</f>
        <v>HZZO</v>
      </c>
      <c r="J249" t="str">
        <f>VLOOKUP($D249,DSR!$B$7:$HS$1000,7,FALSE)</f>
        <v>NN</v>
      </c>
      <c r="K249" t="str">
        <f>VLOOKUP($D249,DSR!$B$7:$HS$1000,8,FALSE)</f>
        <v>OS</v>
      </c>
      <c r="L249" t="str">
        <f>VLOOKUP($D249,DSR!$B$7:$HS$1000,9,FALSE)</f>
        <v>ne</v>
      </c>
      <c r="M249" t="str">
        <f>VLOOKUP($D249,DSR!$B$7:$HS$1000,10,FALSE)</f>
        <v>DD</v>
      </c>
      <c r="N249" t="str">
        <f>VLOOKUP($D249,DSR!$B$7:$HS$1000,11,FALSE)</f>
        <v>FA</v>
      </c>
      <c r="O249" s="247">
        <f>VLOOKUP($D249,DSR!$B$7:$HS$1000,24,FALSE)</f>
        <v>192</v>
      </c>
      <c r="P249">
        <f>VLOOKUP($D249,DSR!$B$7:$HS$1000,26,FALSE)</f>
        <v>1895259.6700000002</v>
      </c>
    </row>
    <row r="250" spans="1:16">
      <c r="A250" t="s">
        <v>47</v>
      </c>
      <c r="B250">
        <v>2015</v>
      </c>
      <c r="C250" t="s">
        <v>313</v>
      </c>
      <c r="D250" t="s">
        <v>1047</v>
      </c>
      <c r="E250" t="str">
        <f>VLOOKUP($D250,DSR!$B$7:$HS$1000,2,FALSE)</f>
        <v>Naknada za rodiljni i roditeljski dopust za slučaj smrti djeteta</v>
      </c>
      <c r="F250" t="str">
        <f>VLOOKUP($D250,DSR!$B$7:$HS$1000,3,FALSE)</f>
        <v xml:space="preserve">Zaposlena ili samozaposlena majka koja rodi mrtvo dijete ili ako dijete umre prije proteka rodiljnog ili roditeljskog dopusta, 3 mjeseca od idućeg dana od dana smrti djeteta </v>
      </c>
      <c r="G250" t="str">
        <f>VLOOKUP($D250,DSR!$B$7:$HS$1000,4,FALSE)</f>
        <v>DSR_016: §17.</v>
      </c>
      <c r="H250" t="str">
        <f>VLOOKUP($D250,DSR!$B$7:$HS$1000,5,FALSE)</f>
        <v>MDOMSP</v>
      </c>
      <c r="I250" t="str">
        <f>VLOOKUP($D250,DSR!$B$7:$HS$1000,6,FALSE)</f>
        <v>HZZO</v>
      </c>
      <c r="J250" t="str">
        <f>VLOOKUP($D250,DSR!$B$7:$HS$1000,7,FALSE)</f>
        <v>NN</v>
      </c>
      <c r="K250" t="str">
        <f>VLOOKUP($D250,DSR!$B$7:$HS$1000,8,FALSE)</f>
        <v>OS</v>
      </c>
      <c r="L250" t="str">
        <f>VLOOKUP($D250,DSR!$B$7:$HS$1000,9,FALSE)</f>
        <v>ne</v>
      </c>
      <c r="M250" t="str">
        <f>VLOOKUP($D250,DSR!$B$7:$HS$1000,10,FALSE)</f>
        <v>DD</v>
      </c>
      <c r="N250" t="str">
        <f>VLOOKUP($D250,DSR!$B$7:$HS$1000,11,FALSE)</f>
        <v>FA</v>
      </c>
      <c r="O250" s="247">
        <f>VLOOKUP($D250,DSR!$B$7:$HS$1000,28,FALSE)</f>
        <v>184</v>
      </c>
      <c r="P250">
        <f>VLOOKUP($D250,DSR!$B$7:$HS$1000,30,FALSE)</f>
        <v>1773624.01</v>
      </c>
    </row>
    <row r="251" spans="1:16">
      <c r="A251" t="s">
        <v>47</v>
      </c>
      <c r="B251">
        <v>2015</v>
      </c>
      <c r="C251" t="s">
        <v>313</v>
      </c>
      <c r="D251" t="s">
        <v>1047</v>
      </c>
      <c r="E251" t="str">
        <f>VLOOKUP($D251,DSR!$B$7:$HS$1000,2,FALSE)</f>
        <v>Naknada za rodiljni i roditeljski dopust za slučaj smrti djeteta</v>
      </c>
      <c r="F251" t="str">
        <f>VLOOKUP($D251,DSR!$B$7:$HS$1000,3,FALSE)</f>
        <v xml:space="preserve">Zaposlena ili samozaposlena majka koja rodi mrtvo dijete ili ako dijete umre prije proteka rodiljnog ili roditeljskog dopusta, 3 mjeseca od idućeg dana od dana smrti djeteta </v>
      </c>
      <c r="G251" t="str">
        <f>VLOOKUP($D251,DSR!$B$7:$HS$1000,4,FALSE)</f>
        <v>DSR_016: §17.</v>
      </c>
      <c r="H251" t="str">
        <f>VLOOKUP($D251,DSR!$B$7:$HS$1000,5,FALSE)</f>
        <v>MDOMSP</v>
      </c>
      <c r="I251" t="str">
        <f>VLOOKUP($D251,DSR!$B$7:$HS$1000,6,FALSE)</f>
        <v>HZZO</v>
      </c>
      <c r="J251" t="str">
        <f>VLOOKUP($D251,DSR!$B$7:$HS$1000,7,FALSE)</f>
        <v>NN</v>
      </c>
      <c r="K251" t="str">
        <f>VLOOKUP($D251,DSR!$B$7:$HS$1000,8,FALSE)</f>
        <v>OS</v>
      </c>
      <c r="L251" t="str">
        <f>VLOOKUP($D251,DSR!$B$7:$HS$1000,9,FALSE)</f>
        <v>ne</v>
      </c>
      <c r="M251" t="str">
        <f>VLOOKUP($D251,DSR!$B$7:$HS$1000,10,FALSE)</f>
        <v>DD</v>
      </c>
      <c r="N251" t="str">
        <f>VLOOKUP($D251,DSR!$B$7:$HS$1000,11,FALSE)</f>
        <v>FA</v>
      </c>
      <c r="O251" s="247">
        <f>VLOOKUP($D251,DSR!$B$7:$HS$1000,28,FALSE)</f>
        <v>184</v>
      </c>
      <c r="P251">
        <f>VLOOKUP($D251,DSR!$B$7:$HS$1000,30,FALSE)</f>
        <v>1773624.01</v>
      </c>
    </row>
    <row r="252" spans="1:16">
      <c r="A252" t="s">
        <v>47</v>
      </c>
      <c r="B252">
        <v>2011</v>
      </c>
      <c r="C252" t="s">
        <v>313</v>
      </c>
      <c r="D252" t="s">
        <v>1051</v>
      </c>
      <c r="E252" t="str">
        <f>VLOOKUP($D252,DSR!$B$7:$HS$1000,2,FALSE)</f>
        <v>Naknada za dopust zaposlenog roditelja ili samozaposlenog roditelja djeteta s težim smetnjama u razvoju</v>
      </c>
      <c r="F252" t="str">
        <f>VLOOKUP($D252,DSR!$B$7:$HS$1000,3,FALSE)</f>
        <v>Zaposlena ili samozaposlena majka (ili otac) djeteta s težim smetnjama u razvoju do 8. godine djetetova života ili pravo na rad s polovicom punog radnog vremena i nakon navršene 8. godine života</v>
      </c>
      <c r="G252" t="str">
        <f>VLOOKUP($D252,DSR!$B$7:$HS$1000,4,FALSE)</f>
        <v>DSR_016: §23.</v>
      </c>
      <c r="H252" t="str">
        <f>VLOOKUP($D252,DSR!$B$7:$HS$1000,5,FALSE)</f>
        <v>MDOMSP</v>
      </c>
      <c r="I252" t="str">
        <f>VLOOKUP($D252,DSR!$B$7:$HS$1000,6,FALSE)</f>
        <v>HZZO</v>
      </c>
      <c r="J252" t="str">
        <f>VLOOKUP($D252,DSR!$B$7:$HS$1000,7,FALSE)</f>
        <v>NN</v>
      </c>
      <c r="K252" t="str">
        <f>VLOOKUP($D252,DSR!$B$7:$HS$1000,8,FALSE)</f>
        <v>OS</v>
      </c>
      <c r="L252" t="str">
        <f>VLOOKUP($D252,DSR!$B$7:$HS$1000,9,FALSE)</f>
        <v>ne</v>
      </c>
      <c r="M252" t="str">
        <f>VLOOKUP($D252,DSR!$B$7:$HS$1000,10,FALSE)</f>
        <v>DD</v>
      </c>
      <c r="N252" t="str">
        <f>VLOOKUP($D252,DSR!$B$7:$HS$1000,11,FALSE)</f>
        <v>FA</v>
      </c>
      <c r="O252" t="str">
        <f>VLOOKUP($D252,DSR!$B$7:$HS$1000,12,FALSE)</f>
        <v>nd</v>
      </c>
      <c r="P252" t="str">
        <f>VLOOKUP($D252,DSR!$B$7:$HS$1000,14,FALSE)</f>
        <v>nd</v>
      </c>
    </row>
    <row r="253" spans="1:16">
      <c r="A253" t="s">
        <v>47</v>
      </c>
      <c r="B253">
        <v>2011</v>
      </c>
      <c r="C253" t="s">
        <v>313</v>
      </c>
      <c r="D253" t="s">
        <v>1051</v>
      </c>
      <c r="E253" t="str">
        <f>VLOOKUP($D253,DSR!$B$7:$HS$1000,2,FALSE)</f>
        <v>Naknada za dopust zaposlenog roditelja ili samozaposlenog roditelja djeteta s težim smetnjama u razvoju</v>
      </c>
      <c r="F253" t="str">
        <f>VLOOKUP($D253,DSR!$B$7:$HS$1000,3,FALSE)</f>
        <v>Zaposlena ili samozaposlena majka (ili otac) djeteta s težim smetnjama u razvoju do 8. godine djetetova života ili pravo na rad s polovicom punog radnog vremena i nakon navršene 8. godine života</v>
      </c>
      <c r="G253" t="str">
        <f>VLOOKUP($D253,DSR!$B$7:$HS$1000,4,FALSE)</f>
        <v>DSR_016: §23.</v>
      </c>
      <c r="H253" t="str">
        <f>VLOOKUP($D253,DSR!$B$7:$HS$1000,5,FALSE)</f>
        <v>MDOMSP</v>
      </c>
      <c r="I253" t="str">
        <f>VLOOKUP($D253,DSR!$B$7:$HS$1000,6,FALSE)</f>
        <v>HZZO</v>
      </c>
      <c r="J253" t="str">
        <f>VLOOKUP($D253,DSR!$B$7:$HS$1000,7,FALSE)</f>
        <v>NN</v>
      </c>
      <c r="K253" t="str">
        <f>VLOOKUP($D253,DSR!$B$7:$HS$1000,8,FALSE)</f>
        <v>OS</v>
      </c>
      <c r="L253" t="str">
        <f>VLOOKUP($D253,DSR!$B$7:$HS$1000,9,FALSE)</f>
        <v>ne</v>
      </c>
      <c r="M253" t="str">
        <f>VLOOKUP($D253,DSR!$B$7:$HS$1000,10,FALSE)</f>
        <v>DD</v>
      </c>
      <c r="N253" t="str">
        <f>VLOOKUP($D253,DSR!$B$7:$HS$1000,11,FALSE)</f>
        <v>FA</v>
      </c>
      <c r="O253" t="str">
        <f>VLOOKUP($D253,DSR!$B$7:$HS$1000,12,FALSE)</f>
        <v>nd</v>
      </c>
      <c r="P253" t="str">
        <f>VLOOKUP($D253,DSR!$B$7:$HS$1000,14,FALSE)</f>
        <v>nd</v>
      </c>
    </row>
    <row r="254" spans="1:16">
      <c r="A254" t="s">
        <v>47</v>
      </c>
      <c r="B254">
        <v>2012</v>
      </c>
      <c r="C254" t="s">
        <v>313</v>
      </c>
      <c r="D254" t="s">
        <v>1051</v>
      </c>
      <c r="E254" t="str">
        <f>VLOOKUP($D254,DSR!$B$7:$HS$1000,2,FALSE)</f>
        <v>Naknada za dopust zaposlenog roditelja ili samozaposlenog roditelja djeteta s težim smetnjama u razvoju</v>
      </c>
      <c r="F254" t="str">
        <f>VLOOKUP($D254,DSR!$B$7:$HS$1000,3,FALSE)</f>
        <v>Zaposlena ili samozaposlena majka (ili otac) djeteta s težim smetnjama u razvoju do 8. godine djetetova života ili pravo na rad s polovicom punog radnog vremena i nakon navršene 8. godine života</v>
      </c>
      <c r="G254" t="str">
        <f>VLOOKUP($D254,DSR!$B$7:$HS$1000,4,FALSE)</f>
        <v>DSR_016: §23.</v>
      </c>
      <c r="H254" t="str">
        <f>VLOOKUP($D254,DSR!$B$7:$HS$1000,5,FALSE)</f>
        <v>MDOMSP</v>
      </c>
      <c r="I254" t="str">
        <f>VLOOKUP($D254,DSR!$B$7:$HS$1000,6,FALSE)</f>
        <v>HZZO</v>
      </c>
      <c r="J254" t="str">
        <f>VLOOKUP($D254,DSR!$B$7:$HS$1000,7,FALSE)</f>
        <v>NN</v>
      </c>
      <c r="K254" t="str">
        <f>VLOOKUP($D254,DSR!$B$7:$HS$1000,8,FALSE)</f>
        <v>OS</v>
      </c>
      <c r="L254" t="str">
        <f>VLOOKUP($D254,DSR!$B$7:$HS$1000,9,FALSE)</f>
        <v>ne</v>
      </c>
      <c r="M254" t="str">
        <f>VLOOKUP($D254,DSR!$B$7:$HS$1000,10,FALSE)</f>
        <v>DD</v>
      </c>
      <c r="N254" t="str">
        <f>VLOOKUP($D254,DSR!$B$7:$HS$1000,11,FALSE)</f>
        <v>FA</v>
      </c>
      <c r="O254" s="247" t="str">
        <f>VLOOKUP($D254,DSR!$B$7:$HS$1000,16,FALSE)</f>
        <v>nd</v>
      </c>
      <c r="P254" t="str">
        <f>VLOOKUP($D254,DSR!$B$7:$HS$1000,18,FALSE)</f>
        <v>nd</v>
      </c>
    </row>
    <row r="255" spans="1:16">
      <c r="A255" t="s">
        <v>47</v>
      </c>
      <c r="B255">
        <v>2012</v>
      </c>
      <c r="C255" t="s">
        <v>313</v>
      </c>
      <c r="D255" t="s">
        <v>1051</v>
      </c>
      <c r="E255" t="str">
        <f>VLOOKUP($D255,DSR!$B$7:$HS$1000,2,FALSE)</f>
        <v>Naknada za dopust zaposlenog roditelja ili samozaposlenog roditelja djeteta s težim smetnjama u razvoju</v>
      </c>
      <c r="F255" t="str">
        <f>VLOOKUP($D255,DSR!$B$7:$HS$1000,3,FALSE)</f>
        <v>Zaposlena ili samozaposlena majka (ili otac) djeteta s težim smetnjama u razvoju do 8. godine djetetova života ili pravo na rad s polovicom punog radnog vremena i nakon navršene 8. godine života</v>
      </c>
      <c r="G255" t="str">
        <f>VLOOKUP($D255,DSR!$B$7:$HS$1000,4,FALSE)</f>
        <v>DSR_016: §23.</v>
      </c>
      <c r="H255" t="str">
        <f>VLOOKUP($D255,DSR!$B$7:$HS$1000,5,FALSE)</f>
        <v>MDOMSP</v>
      </c>
      <c r="I255" t="str">
        <f>VLOOKUP($D255,DSR!$B$7:$HS$1000,6,FALSE)</f>
        <v>HZZO</v>
      </c>
      <c r="J255" t="str">
        <f>VLOOKUP($D255,DSR!$B$7:$HS$1000,7,FALSE)</f>
        <v>NN</v>
      </c>
      <c r="K255" t="str">
        <f>VLOOKUP($D255,DSR!$B$7:$HS$1000,8,FALSE)</f>
        <v>OS</v>
      </c>
      <c r="L255" t="str">
        <f>VLOOKUP($D255,DSR!$B$7:$HS$1000,9,FALSE)</f>
        <v>ne</v>
      </c>
      <c r="M255" t="str">
        <f>VLOOKUP($D255,DSR!$B$7:$HS$1000,10,FALSE)</f>
        <v>DD</v>
      </c>
      <c r="N255" t="str">
        <f>VLOOKUP($D255,DSR!$B$7:$HS$1000,11,FALSE)</f>
        <v>FA</v>
      </c>
      <c r="O255" s="247" t="str">
        <f>VLOOKUP($D255,DSR!$B$7:$HS$1000,16,FALSE)</f>
        <v>nd</v>
      </c>
      <c r="P255" t="str">
        <f>VLOOKUP($D255,DSR!$B$7:$HS$1000,18,FALSE)</f>
        <v>nd</v>
      </c>
    </row>
    <row r="256" spans="1:16">
      <c r="A256" t="s">
        <v>47</v>
      </c>
      <c r="B256">
        <v>2013</v>
      </c>
      <c r="C256" t="s">
        <v>313</v>
      </c>
      <c r="D256" t="s">
        <v>1051</v>
      </c>
      <c r="E256" t="str">
        <f>VLOOKUP($D256,DSR!$B$7:$HS$1000,2,FALSE)</f>
        <v>Naknada za dopust zaposlenog roditelja ili samozaposlenog roditelja djeteta s težim smetnjama u razvoju</v>
      </c>
      <c r="F256" t="str">
        <f>VLOOKUP($D256,DSR!$B$7:$HS$1000,3,FALSE)</f>
        <v>Zaposlena ili samozaposlena majka (ili otac) djeteta s težim smetnjama u razvoju do 8. godine djetetova života ili pravo na rad s polovicom punog radnog vremena i nakon navršene 8. godine života</v>
      </c>
      <c r="G256" t="str">
        <f>VLOOKUP($D256,DSR!$B$7:$HS$1000,4,FALSE)</f>
        <v>DSR_016: §23.</v>
      </c>
      <c r="H256" t="str">
        <f>VLOOKUP($D256,DSR!$B$7:$HS$1000,5,FALSE)</f>
        <v>MDOMSP</v>
      </c>
      <c r="I256" t="str">
        <f>VLOOKUP($D256,DSR!$B$7:$HS$1000,6,FALSE)</f>
        <v>HZZO</v>
      </c>
      <c r="J256" t="str">
        <f>VLOOKUP($D256,DSR!$B$7:$HS$1000,7,FALSE)</f>
        <v>NN</v>
      </c>
      <c r="K256" t="str">
        <f>VLOOKUP($D256,DSR!$B$7:$HS$1000,8,FALSE)</f>
        <v>OS</v>
      </c>
      <c r="L256" t="str">
        <f>VLOOKUP($D256,DSR!$B$7:$HS$1000,9,FALSE)</f>
        <v>ne</v>
      </c>
      <c r="M256" t="str">
        <f>VLOOKUP($D256,DSR!$B$7:$HS$1000,10,FALSE)</f>
        <v>DD</v>
      </c>
      <c r="N256" t="str">
        <f>VLOOKUP($D256,DSR!$B$7:$HS$1000,11,FALSE)</f>
        <v>FA</v>
      </c>
      <c r="O256" s="247" t="str">
        <f>VLOOKUP($D256,DSR!$B$7:$HS$1000,20,FALSE)</f>
        <v>nd</v>
      </c>
      <c r="P256" t="str">
        <f>VLOOKUP($D256,DSR!$B$7:$HS$1000,22,FALSE)</f>
        <v>nd</v>
      </c>
    </row>
    <row r="257" spans="1:16">
      <c r="A257" t="s">
        <v>47</v>
      </c>
      <c r="B257">
        <v>2013</v>
      </c>
      <c r="C257" t="s">
        <v>313</v>
      </c>
      <c r="D257" t="s">
        <v>1051</v>
      </c>
      <c r="E257" t="str">
        <f>VLOOKUP($D257,DSR!$B$7:$HS$1000,2,FALSE)</f>
        <v>Naknada za dopust zaposlenog roditelja ili samozaposlenog roditelja djeteta s težim smetnjama u razvoju</v>
      </c>
      <c r="F257" t="str">
        <f>VLOOKUP($D257,DSR!$B$7:$HS$1000,3,FALSE)</f>
        <v>Zaposlena ili samozaposlena majka (ili otac) djeteta s težim smetnjama u razvoju do 8. godine djetetova života ili pravo na rad s polovicom punog radnog vremena i nakon navršene 8. godine života</v>
      </c>
      <c r="G257" t="str">
        <f>VLOOKUP($D257,DSR!$B$7:$HS$1000,4,FALSE)</f>
        <v>DSR_016: §23.</v>
      </c>
      <c r="H257" t="str">
        <f>VLOOKUP($D257,DSR!$B$7:$HS$1000,5,FALSE)</f>
        <v>MDOMSP</v>
      </c>
      <c r="I257" t="str">
        <f>VLOOKUP($D257,DSR!$B$7:$HS$1000,6,FALSE)</f>
        <v>HZZO</v>
      </c>
      <c r="J257" t="str">
        <f>VLOOKUP($D257,DSR!$B$7:$HS$1000,7,FALSE)</f>
        <v>NN</v>
      </c>
      <c r="K257" t="str">
        <f>VLOOKUP($D257,DSR!$B$7:$HS$1000,8,FALSE)</f>
        <v>OS</v>
      </c>
      <c r="L257" t="str">
        <f>VLOOKUP($D257,DSR!$B$7:$HS$1000,9,FALSE)</f>
        <v>ne</v>
      </c>
      <c r="M257" t="str">
        <f>VLOOKUP($D257,DSR!$B$7:$HS$1000,10,FALSE)</f>
        <v>DD</v>
      </c>
      <c r="N257" t="str">
        <f>VLOOKUP($D257,DSR!$B$7:$HS$1000,11,FALSE)</f>
        <v>FA</v>
      </c>
      <c r="O257" s="247" t="str">
        <f>VLOOKUP($D257,DSR!$B$7:$HS$1000,20,FALSE)</f>
        <v>nd</v>
      </c>
      <c r="P257" t="str">
        <f>VLOOKUP($D257,DSR!$B$7:$HS$1000,22,FALSE)</f>
        <v>nd</v>
      </c>
    </row>
    <row r="258" spans="1:16">
      <c r="A258" t="s">
        <v>47</v>
      </c>
      <c r="B258">
        <v>2014</v>
      </c>
      <c r="C258" t="s">
        <v>313</v>
      </c>
      <c r="D258" t="s">
        <v>1051</v>
      </c>
      <c r="E258" t="str">
        <f>VLOOKUP($D258,DSR!$B$7:$HS$1000,2,FALSE)</f>
        <v>Naknada za dopust zaposlenog roditelja ili samozaposlenog roditelja djeteta s težim smetnjama u razvoju</v>
      </c>
      <c r="F258" t="str">
        <f>VLOOKUP($D258,DSR!$B$7:$HS$1000,3,FALSE)</f>
        <v>Zaposlena ili samozaposlena majka (ili otac) djeteta s težim smetnjama u razvoju do 8. godine djetetova života ili pravo na rad s polovicom punog radnog vremena i nakon navršene 8. godine života</v>
      </c>
      <c r="G258" t="str">
        <f>VLOOKUP($D258,DSR!$B$7:$HS$1000,4,FALSE)</f>
        <v>DSR_016: §23.</v>
      </c>
      <c r="H258" t="str">
        <f>VLOOKUP($D258,DSR!$B$7:$HS$1000,5,FALSE)</f>
        <v>MDOMSP</v>
      </c>
      <c r="I258" t="str">
        <f>VLOOKUP($D258,DSR!$B$7:$HS$1000,6,FALSE)</f>
        <v>HZZO</v>
      </c>
      <c r="J258" t="str">
        <f>VLOOKUP($D258,DSR!$B$7:$HS$1000,7,FALSE)</f>
        <v>NN</v>
      </c>
      <c r="K258" t="str">
        <f>VLOOKUP($D258,DSR!$B$7:$HS$1000,8,FALSE)</f>
        <v>OS</v>
      </c>
      <c r="L258" t="str">
        <f>VLOOKUP($D258,DSR!$B$7:$HS$1000,9,FALSE)</f>
        <v>ne</v>
      </c>
      <c r="M258" t="str">
        <f>VLOOKUP($D258,DSR!$B$7:$HS$1000,10,FALSE)</f>
        <v>DD</v>
      </c>
      <c r="N258" t="str">
        <f>VLOOKUP($D258,DSR!$B$7:$HS$1000,11,FALSE)</f>
        <v>FA</v>
      </c>
      <c r="O258" s="247">
        <f>VLOOKUP($D258,DSR!$B$7:$HS$1000,24,FALSE)</f>
        <v>8568</v>
      </c>
      <c r="P258">
        <f>VLOOKUP($D258,DSR!$B$7:$HS$1000,26,FALSE)</f>
        <v>177793008.25999999</v>
      </c>
    </row>
    <row r="259" spans="1:16">
      <c r="A259" t="s">
        <v>47</v>
      </c>
      <c r="B259">
        <v>2014</v>
      </c>
      <c r="C259" t="s">
        <v>313</v>
      </c>
      <c r="D259" t="s">
        <v>1051</v>
      </c>
      <c r="E259" t="str">
        <f>VLOOKUP($D259,DSR!$B$7:$HS$1000,2,FALSE)</f>
        <v>Naknada za dopust zaposlenog roditelja ili samozaposlenog roditelja djeteta s težim smetnjama u razvoju</v>
      </c>
      <c r="F259" t="str">
        <f>VLOOKUP($D259,DSR!$B$7:$HS$1000,3,FALSE)</f>
        <v>Zaposlena ili samozaposlena majka (ili otac) djeteta s težim smetnjama u razvoju do 8. godine djetetova života ili pravo na rad s polovicom punog radnog vremena i nakon navršene 8. godine života</v>
      </c>
      <c r="G259" t="str">
        <f>VLOOKUP($D259,DSR!$B$7:$HS$1000,4,FALSE)</f>
        <v>DSR_016: §23.</v>
      </c>
      <c r="H259" t="str">
        <f>VLOOKUP($D259,DSR!$B$7:$HS$1000,5,FALSE)</f>
        <v>MDOMSP</v>
      </c>
      <c r="I259" t="str">
        <f>VLOOKUP($D259,DSR!$B$7:$HS$1000,6,FALSE)</f>
        <v>HZZO</v>
      </c>
      <c r="J259" t="str">
        <f>VLOOKUP($D259,DSR!$B$7:$HS$1000,7,FALSE)</f>
        <v>NN</v>
      </c>
      <c r="K259" t="str">
        <f>VLOOKUP($D259,DSR!$B$7:$HS$1000,8,FALSE)</f>
        <v>OS</v>
      </c>
      <c r="L259" t="str">
        <f>VLOOKUP($D259,DSR!$B$7:$HS$1000,9,FALSE)</f>
        <v>ne</v>
      </c>
      <c r="M259" t="str">
        <f>VLOOKUP($D259,DSR!$B$7:$HS$1000,10,FALSE)</f>
        <v>DD</v>
      </c>
      <c r="N259" t="str">
        <f>VLOOKUP($D259,DSR!$B$7:$HS$1000,11,FALSE)</f>
        <v>FA</v>
      </c>
      <c r="O259" s="247">
        <f>VLOOKUP($D259,DSR!$B$7:$HS$1000,24,FALSE)</f>
        <v>8568</v>
      </c>
      <c r="P259">
        <f>VLOOKUP($D259,DSR!$B$7:$HS$1000,26,FALSE)</f>
        <v>177793008.25999999</v>
      </c>
    </row>
    <row r="260" spans="1:16">
      <c r="A260" t="s">
        <v>47</v>
      </c>
      <c r="B260">
        <v>2015</v>
      </c>
      <c r="C260" t="s">
        <v>313</v>
      </c>
      <c r="D260" t="s">
        <v>1051</v>
      </c>
      <c r="E260" t="str">
        <f>VLOOKUP($D260,DSR!$B$7:$HS$1000,2,FALSE)</f>
        <v>Naknada za dopust zaposlenog roditelja ili samozaposlenog roditelja djeteta s težim smetnjama u razvoju</v>
      </c>
      <c r="F260" t="str">
        <f>VLOOKUP($D260,DSR!$B$7:$HS$1000,3,FALSE)</f>
        <v>Zaposlena ili samozaposlena majka (ili otac) djeteta s težim smetnjama u razvoju do 8. godine djetetova života ili pravo na rad s polovicom punog radnog vremena i nakon navršene 8. godine života</v>
      </c>
      <c r="G260" t="str">
        <f>VLOOKUP($D260,DSR!$B$7:$HS$1000,4,FALSE)</f>
        <v>DSR_016: §23.</v>
      </c>
      <c r="H260" t="str">
        <f>VLOOKUP($D260,DSR!$B$7:$HS$1000,5,FALSE)</f>
        <v>MDOMSP</v>
      </c>
      <c r="I260" t="str">
        <f>VLOOKUP($D260,DSR!$B$7:$HS$1000,6,FALSE)</f>
        <v>HZZO</v>
      </c>
      <c r="J260" t="str">
        <f>VLOOKUP($D260,DSR!$B$7:$HS$1000,7,FALSE)</f>
        <v>NN</v>
      </c>
      <c r="K260" t="str">
        <f>VLOOKUP($D260,DSR!$B$7:$HS$1000,8,FALSE)</f>
        <v>OS</v>
      </c>
      <c r="L260" t="str">
        <f>VLOOKUP($D260,DSR!$B$7:$HS$1000,9,FALSE)</f>
        <v>ne</v>
      </c>
      <c r="M260" t="str">
        <f>VLOOKUP($D260,DSR!$B$7:$HS$1000,10,FALSE)</f>
        <v>DD</v>
      </c>
      <c r="N260" t="str">
        <f>VLOOKUP($D260,DSR!$B$7:$HS$1000,11,FALSE)</f>
        <v>FA</v>
      </c>
      <c r="O260" s="247">
        <f>VLOOKUP($D260,DSR!$B$7:$HS$1000,28,FALSE)</f>
        <v>8157</v>
      </c>
      <c r="P260">
        <f>VLOOKUP($D260,DSR!$B$7:$HS$1000,30,FALSE)</f>
        <v>180848818.98999998</v>
      </c>
    </row>
    <row r="261" spans="1:16">
      <c r="A261" t="s">
        <v>47</v>
      </c>
      <c r="B261">
        <v>2015</v>
      </c>
      <c r="C261" t="s">
        <v>313</v>
      </c>
      <c r="D261" t="s">
        <v>1051</v>
      </c>
      <c r="E261" t="str">
        <f>VLOOKUP($D261,DSR!$B$7:$HS$1000,2,FALSE)</f>
        <v>Naknada za dopust zaposlenog roditelja ili samozaposlenog roditelja djeteta s težim smetnjama u razvoju</v>
      </c>
      <c r="F261" t="str">
        <f>VLOOKUP($D261,DSR!$B$7:$HS$1000,3,FALSE)</f>
        <v>Zaposlena ili samozaposlena majka (ili otac) djeteta s težim smetnjama u razvoju do 8. godine djetetova života ili pravo na rad s polovicom punog radnog vremena i nakon navršene 8. godine života</v>
      </c>
      <c r="G261" t="str">
        <f>VLOOKUP($D261,DSR!$B$7:$HS$1000,4,FALSE)</f>
        <v>DSR_016: §23.</v>
      </c>
      <c r="H261" t="str">
        <f>VLOOKUP($D261,DSR!$B$7:$HS$1000,5,FALSE)</f>
        <v>MDOMSP</v>
      </c>
      <c r="I261" t="str">
        <f>VLOOKUP($D261,DSR!$B$7:$HS$1000,6,FALSE)</f>
        <v>HZZO</v>
      </c>
      <c r="J261" t="str">
        <f>VLOOKUP($D261,DSR!$B$7:$HS$1000,7,FALSE)</f>
        <v>NN</v>
      </c>
      <c r="K261" t="str">
        <f>VLOOKUP($D261,DSR!$B$7:$HS$1000,8,FALSE)</f>
        <v>OS</v>
      </c>
      <c r="L261" t="str">
        <f>VLOOKUP($D261,DSR!$B$7:$HS$1000,9,FALSE)</f>
        <v>ne</v>
      </c>
      <c r="M261" t="str">
        <f>VLOOKUP($D261,DSR!$B$7:$HS$1000,10,FALSE)</f>
        <v>DD</v>
      </c>
      <c r="N261" t="str">
        <f>VLOOKUP($D261,DSR!$B$7:$HS$1000,11,FALSE)</f>
        <v>FA</v>
      </c>
      <c r="O261" s="247">
        <f>VLOOKUP($D261,DSR!$B$7:$HS$1000,28,FALSE)</f>
        <v>8157</v>
      </c>
      <c r="P261">
        <f>VLOOKUP($D261,DSR!$B$7:$HS$1000,30,FALSE)</f>
        <v>180848818.98999998</v>
      </c>
    </row>
    <row r="262" spans="1:16">
      <c r="A262" t="s">
        <v>47</v>
      </c>
      <c r="B262">
        <v>2011</v>
      </c>
      <c r="C262" t="s">
        <v>313</v>
      </c>
      <c r="D262" t="s">
        <v>1061</v>
      </c>
      <c r="E262" t="str">
        <f>VLOOKUP($D262,DSR!$B$7:$HS$1000,2,FALSE)</f>
        <v>Naknada za roditeljski dopust posvojitelja</v>
      </c>
      <c r="F262" t="str">
        <f>VLOOKUP($D262,DSR!$B$7:$HS$1000,3,FALSE)</f>
        <v>Zaposleni posvojitelj</v>
      </c>
      <c r="G262" t="str">
        <f>VLOOKUP($D262,DSR!$B$7:$HS$1000,4,FALSE)</f>
        <v>DSR_016: §35, §36.3., §37</v>
      </c>
      <c r="H262" t="str">
        <f>VLOOKUP($D262,DSR!$B$7:$HS$1000,5,FALSE)</f>
        <v>MDOMSP</v>
      </c>
      <c r="I262" t="str">
        <f>VLOOKUP($D262,DSR!$B$7:$HS$1000,6,FALSE)</f>
        <v>HZZO</v>
      </c>
      <c r="J262" t="str">
        <f>VLOOKUP($D262,DSR!$B$7:$HS$1000,7,FALSE)</f>
        <v>NN</v>
      </c>
      <c r="K262" t="str">
        <f>VLOOKUP($D262,DSR!$B$7:$HS$1000,8,FALSE)</f>
        <v>OS</v>
      </c>
      <c r="L262" t="str">
        <f>VLOOKUP($D262,DSR!$B$7:$HS$1000,9,FALSE)</f>
        <v>ne</v>
      </c>
      <c r="M262" t="str">
        <f>VLOOKUP($D262,DSR!$B$7:$HS$1000,10,FALSE)</f>
        <v>DD</v>
      </c>
      <c r="N262" t="str">
        <f>VLOOKUP($D262,DSR!$B$7:$HS$1000,11,FALSE)</f>
        <v>FA</v>
      </c>
      <c r="O262" t="str">
        <f>VLOOKUP($D262,DSR!$B$7:$HS$1000,12,FALSE)</f>
        <v>nd</v>
      </c>
      <c r="P262" t="str">
        <f>VLOOKUP($D262,DSR!$B$7:$HS$1000,14,FALSE)</f>
        <v>nd</v>
      </c>
    </row>
    <row r="263" spans="1:16">
      <c r="A263" t="s">
        <v>47</v>
      </c>
      <c r="B263">
        <v>2012</v>
      </c>
      <c r="C263" t="s">
        <v>313</v>
      </c>
      <c r="D263" t="s">
        <v>1061</v>
      </c>
      <c r="E263" t="str">
        <f>VLOOKUP($D263,DSR!$B$7:$HS$1000,2,FALSE)</f>
        <v>Naknada za roditeljski dopust posvojitelja</v>
      </c>
      <c r="F263" t="str">
        <f>VLOOKUP($D263,DSR!$B$7:$HS$1000,3,FALSE)</f>
        <v>Zaposleni posvojitelj</v>
      </c>
      <c r="G263" t="str">
        <f>VLOOKUP($D263,DSR!$B$7:$HS$1000,4,FALSE)</f>
        <v>DSR_016: §35, §36.3., §37</v>
      </c>
      <c r="H263" t="str">
        <f>VLOOKUP($D263,DSR!$B$7:$HS$1000,5,FALSE)</f>
        <v>MDOMSP</v>
      </c>
      <c r="I263" t="str">
        <f>VLOOKUP($D263,DSR!$B$7:$HS$1000,6,FALSE)</f>
        <v>HZZO</v>
      </c>
      <c r="J263" t="str">
        <f>VLOOKUP($D263,DSR!$B$7:$HS$1000,7,FALSE)</f>
        <v>NN</v>
      </c>
      <c r="K263" t="str">
        <f>VLOOKUP($D263,DSR!$B$7:$HS$1000,8,FALSE)</f>
        <v>OS</v>
      </c>
      <c r="L263" t="str">
        <f>VLOOKUP($D263,DSR!$B$7:$HS$1000,9,FALSE)</f>
        <v>ne</v>
      </c>
      <c r="M263" t="str">
        <f>VLOOKUP($D263,DSR!$B$7:$HS$1000,10,FALSE)</f>
        <v>DD</v>
      </c>
      <c r="N263" t="str">
        <f>VLOOKUP($D263,DSR!$B$7:$HS$1000,11,FALSE)</f>
        <v>FA</v>
      </c>
      <c r="O263" s="247" t="str">
        <f>VLOOKUP($D263,DSR!$B$7:$HS$1000,16,FALSE)</f>
        <v>nd</v>
      </c>
      <c r="P263" t="str">
        <f>VLOOKUP($D263,DSR!$B$7:$HS$1000,18,FALSE)</f>
        <v>nd</v>
      </c>
    </row>
    <row r="264" spans="1:16">
      <c r="A264" t="s">
        <v>47</v>
      </c>
      <c r="B264">
        <v>2013</v>
      </c>
      <c r="C264" t="s">
        <v>313</v>
      </c>
      <c r="D264" t="s">
        <v>1061</v>
      </c>
      <c r="E264" t="str">
        <f>VLOOKUP($D264,DSR!$B$7:$HS$1000,2,FALSE)</f>
        <v>Naknada za roditeljski dopust posvojitelja</v>
      </c>
      <c r="F264" t="str">
        <f>VLOOKUP($D264,DSR!$B$7:$HS$1000,3,FALSE)</f>
        <v>Zaposleni posvojitelj</v>
      </c>
      <c r="G264" t="str">
        <f>VLOOKUP($D264,DSR!$B$7:$HS$1000,4,FALSE)</f>
        <v>DSR_016: §35, §36.3., §37</v>
      </c>
      <c r="H264" t="str">
        <f>VLOOKUP($D264,DSR!$B$7:$HS$1000,5,FALSE)</f>
        <v>MDOMSP</v>
      </c>
      <c r="I264" t="str">
        <f>VLOOKUP($D264,DSR!$B$7:$HS$1000,6,FALSE)</f>
        <v>HZZO</v>
      </c>
      <c r="J264" t="str">
        <f>VLOOKUP($D264,DSR!$B$7:$HS$1000,7,FALSE)</f>
        <v>NN</v>
      </c>
      <c r="K264" t="str">
        <f>VLOOKUP($D264,DSR!$B$7:$HS$1000,8,FALSE)</f>
        <v>OS</v>
      </c>
      <c r="L264" t="str">
        <f>VLOOKUP($D264,DSR!$B$7:$HS$1000,9,FALSE)</f>
        <v>ne</v>
      </c>
      <c r="M264" t="str">
        <f>VLOOKUP($D264,DSR!$B$7:$HS$1000,10,FALSE)</f>
        <v>DD</v>
      </c>
      <c r="N264" t="str">
        <f>VLOOKUP($D264,DSR!$B$7:$HS$1000,11,FALSE)</f>
        <v>FA</v>
      </c>
      <c r="O264" s="247" t="str">
        <f>VLOOKUP($D264,DSR!$B$7:$HS$1000,20,FALSE)</f>
        <v>nd</v>
      </c>
      <c r="P264" t="str">
        <f>VLOOKUP($D264,DSR!$B$7:$HS$1000,22,FALSE)</f>
        <v>nd</v>
      </c>
    </row>
    <row r="265" spans="1:16">
      <c r="A265" t="s">
        <v>47</v>
      </c>
      <c r="B265">
        <v>2014</v>
      </c>
      <c r="C265" t="s">
        <v>313</v>
      </c>
      <c r="D265" t="s">
        <v>1061</v>
      </c>
      <c r="E265" t="str">
        <f>VLOOKUP($D265,DSR!$B$7:$HS$1000,2,FALSE)</f>
        <v>Naknada za roditeljski dopust posvojitelja</v>
      </c>
      <c r="F265" t="str">
        <f>VLOOKUP($D265,DSR!$B$7:$HS$1000,3,FALSE)</f>
        <v>Zaposleni posvojitelj</v>
      </c>
      <c r="G265" t="str">
        <f>VLOOKUP($D265,DSR!$B$7:$HS$1000,4,FALSE)</f>
        <v>DSR_016: §35, §36.3., §37</v>
      </c>
      <c r="H265" t="str">
        <f>VLOOKUP($D265,DSR!$B$7:$HS$1000,5,FALSE)</f>
        <v>MDOMSP</v>
      </c>
      <c r="I265" t="str">
        <f>VLOOKUP($D265,DSR!$B$7:$HS$1000,6,FALSE)</f>
        <v>HZZO</v>
      </c>
      <c r="J265" t="str">
        <f>VLOOKUP($D265,DSR!$B$7:$HS$1000,7,FALSE)</f>
        <v>NN</v>
      </c>
      <c r="K265" t="str">
        <f>VLOOKUP($D265,DSR!$B$7:$HS$1000,8,FALSE)</f>
        <v>OS</v>
      </c>
      <c r="L265" t="str">
        <f>VLOOKUP($D265,DSR!$B$7:$HS$1000,9,FALSE)</f>
        <v>ne</v>
      </c>
      <c r="M265" t="str">
        <f>VLOOKUP($D265,DSR!$B$7:$HS$1000,10,FALSE)</f>
        <v>DD</v>
      </c>
      <c r="N265" t="str">
        <f>VLOOKUP($D265,DSR!$B$7:$HS$1000,11,FALSE)</f>
        <v>FA</v>
      </c>
      <c r="O265" s="247">
        <f>VLOOKUP($D265,DSR!$B$7:$HS$1000,24,FALSE)</f>
        <v>28</v>
      </c>
      <c r="P265">
        <f>VLOOKUP($D265,DSR!$B$7:$HS$1000,26,FALSE)</f>
        <v>311807.71999999997</v>
      </c>
    </row>
    <row r="266" spans="1:16">
      <c r="A266" t="s">
        <v>47</v>
      </c>
      <c r="B266">
        <v>2015</v>
      </c>
      <c r="C266" t="s">
        <v>313</v>
      </c>
      <c r="D266" t="s">
        <v>1061</v>
      </c>
      <c r="E266" t="str">
        <f>VLOOKUP($D266,DSR!$B$7:$HS$1000,2,FALSE)</f>
        <v>Naknada za roditeljski dopust posvojitelja</v>
      </c>
      <c r="F266" t="str">
        <f>VLOOKUP($D266,DSR!$B$7:$HS$1000,3,FALSE)</f>
        <v>Zaposleni posvojitelj</v>
      </c>
      <c r="G266" t="str">
        <f>VLOOKUP($D266,DSR!$B$7:$HS$1000,4,FALSE)</f>
        <v>DSR_016: §35, §36.3., §37</v>
      </c>
      <c r="H266" t="str">
        <f>VLOOKUP($D266,DSR!$B$7:$HS$1000,5,FALSE)</f>
        <v>MDOMSP</v>
      </c>
      <c r="I266" t="str">
        <f>VLOOKUP($D266,DSR!$B$7:$HS$1000,6,FALSE)</f>
        <v>HZZO</v>
      </c>
      <c r="J266" t="str">
        <f>VLOOKUP($D266,DSR!$B$7:$HS$1000,7,FALSE)</f>
        <v>NN</v>
      </c>
      <c r="K266" t="str">
        <f>VLOOKUP($D266,DSR!$B$7:$HS$1000,8,FALSE)</f>
        <v>OS</v>
      </c>
      <c r="L266" t="str">
        <f>VLOOKUP($D266,DSR!$B$7:$HS$1000,9,FALSE)</f>
        <v>ne</v>
      </c>
      <c r="M266" t="str">
        <f>VLOOKUP($D266,DSR!$B$7:$HS$1000,10,FALSE)</f>
        <v>DD</v>
      </c>
      <c r="N266" t="str">
        <f>VLOOKUP($D266,DSR!$B$7:$HS$1000,11,FALSE)</f>
        <v>FA</v>
      </c>
      <c r="O266" s="247">
        <f>VLOOKUP($D266,DSR!$B$7:$HS$1000,28,FALSE)</f>
        <v>34</v>
      </c>
      <c r="P266">
        <f>VLOOKUP($D266,DSR!$B$7:$HS$1000,30,FALSE)</f>
        <v>296455.53999999998</v>
      </c>
    </row>
    <row r="267" spans="1:16">
      <c r="A267" t="s">
        <v>47</v>
      </c>
      <c r="B267">
        <v>2011</v>
      </c>
      <c r="C267" t="s">
        <v>313</v>
      </c>
      <c r="D267" t="s">
        <v>1064</v>
      </c>
      <c r="E267" t="str">
        <f>VLOOKUP($D267,DSR!$B$7:$HS$1000,2,FALSE)</f>
        <v>Naknada za dopust posvojitelja koji radi s polovicom punoga radnog vremena</v>
      </c>
      <c r="F267" t="str">
        <f>VLOOKUP($D267,DSR!$B$7:$HS$1000,3,FALSE)</f>
        <v>Posvojitelj koji radi s polovicom punoga radnog vremena</v>
      </c>
      <c r="G267" t="str">
        <f>VLOOKUP($D267,DSR!$B$7:$HS$1000,4,FALSE)</f>
        <v>DSR_016: §15.</v>
      </c>
      <c r="H267" t="str">
        <f>VLOOKUP($D267,DSR!$B$7:$HS$1000,5,FALSE)</f>
        <v>MDOMSP</v>
      </c>
      <c r="I267" t="str">
        <f>VLOOKUP($D267,DSR!$B$7:$HS$1000,6,FALSE)</f>
        <v>HZZO</v>
      </c>
      <c r="J267" t="str">
        <f>VLOOKUP($D267,DSR!$B$7:$HS$1000,7,FALSE)</f>
        <v>NN</v>
      </c>
      <c r="K267" t="str">
        <f>VLOOKUP($D267,DSR!$B$7:$HS$1000,8,FALSE)</f>
        <v>OS</v>
      </c>
      <c r="L267" t="str">
        <f>VLOOKUP($D267,DSR!$B$7:$HS$1000,9,FALSE)</f>
        <v>ne</v>
      </c>
      <c r="M267" t="str">
        <f>VLOOKUP($D267,DSR!$B$7:$HS$1000,10,FALSE)</f>
        <v>DD</v>
      </c>
      <c r="N267" t="str">
        <f>VLOOKUP($D267,DSR!$B$7:$HS$1000,11,FALSE)</f>
        <v>FA</v>
      </c>
      <c r="O267" t="str">
        <f>VLOOKUP($D267,DSR!$B$7:$HS$1000,12,FALSE)</f>
        <v>nd</v>
      </c>
      <c r="P267" t="str">
        <f>VLOOKUP($D267,DSR!$B$7:$HS$1000,14,FALSE)</f>
        <v>nd</v>
      </c>
    </row>
    <row r="268" spans="1:16">
      <c r="A268" t="s">
        <v>47</v>
      </c>
      <c r="B268">
        <v>2012</v>
      </c>
      <c r="C268" t="s">
        <v>313</v>
      </c>
      <c r="D268" t="s">
        <v>1064</v>
      </c>
      <c r="E268" t="str">
        <f>VLOOKUP($D268,DSR!$B$7:$HS$1000,2,FALSE)</f>
        <v>Naknada za dopust posvojitelja koji radi s polovicom punoga radnog vremena</v>
      </c>
      <c r="F268" t="str">
        <f>VLOOKUP($D268,DSR!$B$7:$HS$1000,3,FALSE)</f>
        <v>Posvojitelj koji radi s polovicom punoga radnog vremena</v>
      </c>
      <c r="G268" t="str">
        <f>VLOOKUP($D268,DSR!$B$7:$HS$1000,4,FALSE)</f>
        <v>DSR_016: §15.</v>
      </c>
      <c r="H268" t="str">
        <f>VLOOKUP($D268,DSR!$B$7:$HS$1000,5,FALSE)</f>
        <v>MDOMSP</v>
      </c>
      <c r="I268" t="str">
        <f>VLOOKUP($D268,DSR!$B$7:$HS$1000,6,FALSE)</f>
        <v>HZZO</v>
      </c>
      <c r="J268" t="str">
        <f>VLOOKUP($D268,DSR!$B$7:$HS$1000,7,FALSE)</f>
        <v>NN</v>
      </c>
      <c r="K268" t="str">
        <f>VLOOKUP($D268,DSR!$B$7:$HS$1000,8,FALSE)</f>
        <v>OS</v>
      </c>
      <c r="L268" t="str">
        <f>VLOOKUP($D268,DSR!$B$7:$HS$1000,9,FALSE)</f>
        <v>ne</v>
      </c>
      <c r="M268" t="str">
        <f>VLOOKUP($D268,DSR!$B$7:$HS$1000,10,FALSE)</f>
        <v>DD</v>
      </c>
      <c r="N268" t="str">
        <f>VLOOKUP($D268,DSR!$B$7:$HS$1000,11,FALSE)</f>
        <v>FA</v>
      </c>
      <c r="O268" s="247" t="str">
        <f>VLOOKUP($D268,DSR!$B$7:$HS$1000,16,FALSE)</f>
        <v>nd</v>
      </c>
      <c r="P268" t="str">
        <f>VLOOKUP($D268,DSR!$B$7:$HS$1000,18,FALSE)</f>
        <v>nd</v>
      </c>
    </row>
    <row r="269" spans="1:16">
      <c r="A269" t="s">
        <v>47</v>
      </c>
      <c r="B269">
        <v>2013</v>
      </c>
      <c r="C269" t="s">
        <v>313</v>
      </c>
      <c r="D269" t="s">
        <v>1064</v>
      </c>
      <c r="E269" t="str">
        <f>VLOOKUP($D269,DSR!$B$7:$HS$1000,2,FALSE)</f>
        <v>Naknada za dopust posvojitelja koji radi s polovicom punoga radnog vremena</v>
      </c>
      <c r="F269" t="str">
        <f>VLOOKUP($D269,DSR!$B$7:$HS$1000,3,FALSE)</f>
        <v>Posvojitelj koji radi s polovicom punoga radnog vremena</v>
      </c>
      <c r="G269" t="str">
        <f>VLOOKUP($D269,DSR!$B$7:$HS$1000,4,FALSE)</f>
        <v>DSR_016: §15.</v>
      </c>
      <c r="H269" t="str">
        <f>VLOOKUP($D269,DSR!$B$7:$HS$1000,5,FALSE)</f>
        <v>MDOMSP</v>
      </c>
      <c r="I269" t="str">
        <f>VLOOKUP($D269,DSR!$B$7:$HS$1000,6,FALSE)</f>
        <v>HZZO</v>
      </c>
      <c r="J269" t="str">
        <f>VLOOKUP($D269,DSR!$B$7:$HS$1000,7,FALSE)</f>
        <v>NN</v>
      </c>
      <c r="K269" t="str">
        <f>VLOOKUP($D269,DSR!$B$7:$HS$1000,8,FALSE)</f>
        <v>OS</v>
      </c>
      <c r="L269" t="str">
        <f>VLOOKUP($D269,DSR!$B$7:$HS$1000,9,FALSE)</f>
        <v>ne</v>
      </c>
      <c r="M269" t="str">
        <f>VLOOKUP($D269,DSR!$B$7:$HS$1000,10,FALSE)</f>
        <v>DD</v>
      </c>
      <c r="N269" t="str">
        <f>VLOOKUP($D269,DSR!$B$7:$HS$1000,11,FALSE)</f>
        <v>FA</v>
      </c>
      <c r="O269" s="247" t="str">
        <f>VLOOKUP($D269,DSR!$B$7:$HS$1000,20,FALSE)</f>
        <v>nd</v>
      </c>
      <c r="P269" t="str">
        <f>VLOOKUP($D269,DSR!$B$7:$HS$1000,22,FALSE)</f>
        <v>nd</v>
      </c>
    </row>
    <row r="270" spans="1:16">
      <c r="A270" t="s">
        <v>47</v>
      </c>
      <c r="B270">
        <v>2014</v>
      </c>
      <c r="C270" t="s">
        <v>313</v>
      </c>
      <c r="D270" t="s">
        <v>1064</v>
      </c>
      <c r="E270" t="str">
        <f>VLOOKUP($D270,DSR!$B$7:$HS$1000,2,FALSE)</f>
        <v>Naknada za dopust posvojitelja koji radi s polovicom punoga radnog vremena</v>
      </c>
      <c r="F270" t="str">
        <f>VLOOKUP($D270,DSR!$B$7:$HS$1000,3,FALSE)</f>
        <v>Posvojitelj koji radi s polovicom punoga radnog vremena</v>
      </c>
      <c r="G270" t="str">
        <f>VLOOKUP($D270,DSR!$B$7:$HS$1000,4,FALSE)</f>
        <v>DSR_016: §15.</v>
      </c>
      <c r="H270" t="str">
        <f>VLOOKUP($D270,DSR!$B$7:$HS$1000,5,FALSE)</f>
        <v>MDOMSP</v>
      </c>
      <c r="I270" t="str">
        <f>VLOOKUP($D270,DSR!$B$7:$HS$1000,6,FALSE)</f>
        <v>HZZO</v>
      </c>
      <c r="J270" t="str">
        <f>VLOOKUP($D270,DSR!$B$7:$HS$1000,7,FALSE)</f>
        <v>NN</v>
      </c>
      <c r="K270" t="str">
        <f>VLOOKUP($D270,DSR!$B$7:$HS$1000,8,FALSE)</f>
        <v>OS</v>
      </c>
      <c r="L270" t="str">
        <f>VLOOKUP($D270,DSR!$B$7:$HS$1000,9,FALSE)</f>
        <v>ne</v>
      </c>
      <c r="M270" t="str">
        <f>VLOOKUP($D270,DSR!$B$7:$HS$1000,10,FALSE)</f>
        <v>DD</v>
      </c>
      <c r="N270" t="str">
        <f>VLOOKUP($D270,DSR!$B$7:$HS$1000,11,FALSE)</f>
        <v>FA</v>
      </c>
      <c r="O270" s="247">
        <f>VLOOKUP($D270,DSR!$B$7:$HS$1000,24,FALSE)</f>
        <v>4</v>
      </c>
      <c r="P270">
        <f>VLOOKUP($D270,DSR!$B$7:$HS$1000,26,FALSE)</f>
        <v>26577.83</v>
      </c>
    </row>
    <row r="271" spans="1:16">
      <c r="A271" t="s">
        <v>47</v>
      </c>
      <c r="B271">
        <v>2015</v>
      </c>
      <c r="C271" t="s">
        <v>313</v>
      </c>
      <c r="D271" t="s">
        <v>1064</v>
      </c>
      <c r="E271" t="str">
        <f>VLOOKUP($D271,DSR!$B$7:$HS$1000,2,FALSE)</f>
        <v>Naknada za dopust posvojitelja koji radi s polovicom punoga radnog vremena</v>
      </c>
      <c r="F271" t="str">
        <f>VLOOKUP($D271,DSR!$B$7:$HS$1000,3,FALSE)</f>
        <v>Posvojitelj koji radi s polovicom punoga radnog vremena</v>
      </c>
      <c r="G271" t="str">
        <f>VLOOKUP($D271,DSR!$B$7:$HS$1000,4,FALSE)</f>
        <v>DSR_016: §15.</v>
      </c>
      <c r="H271" t="str">
        <f>VLOOKUP($D271,DSR!$B$7:$HS$1000,5,FALSE)</f>
        <v>MDOMSP</v>
      </c>
      <c r="I271" t="str">
        <f>VLOOKUP($D271,DSR!$B$7:$HS$1000,6,FALSE)</f>
        <v>HZZO</v>
      </c>
      <c r="J271" t="str">
        <f>VLOOKUP($D271,DSR!$B$7:$HS$1000,7,FALSE)</f>
        <v>NN</v>
      </c>
      <c r="K271" t="str">
        <f>VLOOKUP($D271,DSR!$B$7:$HS$1000,8,FALSE)</f>
        <v>OS</v>
      </c>
      <c r="L271" t="str">
        <f>VLOOKUP($D271,DSR!$B$7:$HS$1000,9,FALSE)</f>
        <v>ne</v>
      </c>
      <c r="M271" t="str">
        <f>VLOOKUP($D271,DSR!$B$7:$HS$1000,10,FALSE)</f>
        <v>DD</v>
      </c>
      <c r="N271" t="str">
        <f>VLOOKUP($D271,DSR!$B$7:$HS$1000,11,FALSE)</f>
        <v>FA</v>
      </c>
      <c r="O271" s="247">
        <f>VLOOKUP($D271,DSR!$B$7:$HS$1000,28,FALSE)</f>
        <v>3</v>
      </c>
      <c r="P271">
        <f>VLOOKUP($D271,DSR!$B$7:$HS$1000,30,FALSE)</f>
        <v>22641.079999999998</v>
      </c>
    </row>
    <row r="272" spans="1:16">
      <c r="A272" t="s">
        <v>47</v>
      </c>
      <c r="B272">
        <v>2011</v>
      </c>
      <c r="C272" t="s">
        <v>313</v>
      </c>
      <c r="D272" t="s">
        <v>1067</v>
      </c>
      <c r="E272" t="str">
        <f>VLOOKUP($D272,DSR!$B$7:$HS$1000,2,FALSE)</f>
        <v xml:space="preserve">Naknada za rodiljnu poštedu od rada za roditelja koji ostvaruje drugi dohodak, roditelja poljoprivrednika i nezaposlenog roditelja </v>
      </c>
      <c r="F272" t="str">
        <f>VLOOKUP($D272,DSR!$B$7:$HS$1000,3,FALSE)</f>
        <v>Roditelj koji ostvaruje drugi dohodak, roditelj poljoprivrednik ili nezaposleni roditelj, od dana rođenja djeteta</v>
      </c>
      <c r="G272" t="str">
        <f>VLOOKUP($D272,DSR!$B$7:$HS$1000,4,FALSE)</f>
        <v>DSR_016: §27-28, §30</v>
      </c>
      <c r="H272" t="str">
        <f>VLOOKUP($D272,DSR!$B$7:$HS$1000,5,FALSE)</f>
        <v>MDOMSP</v>
      </c>
      <c r="I272" t="str">
        <f>VLOOKUP($D272,DSR!$B$7:$HS$1000,6,FALSE)</f>
        <v>HZZO</v>
      </c>
      <c r="J272" t="str">
        <f>VLOOKUP($D272,DSR!$B$7:$HS$1000,7,FALSE)</f>
        <v>NN</v>
      </c>
      <c r="K272" t="str">
        <f>VLOOKUP($D272,DSR!$B$7:$HS$1000,8,FALSE)</f>
        <v>OS</v>
      </c>
      <c r="L272" t="str">
        <f>VLOOKUP($D272,DSR!$B$7:$HS$1000,9,FALSE)</f>
        <v>ne</v>
      </c>
      <c r="M272" t="str">
        <f>VLOOKUP($D272,DSR!$B$7:$HS$1000,10,FALSE)</f>
        <v>PO</v>
      </c>
      <c r="N272" t="str">
        <f>VLOOKUP($D272,DSR!$B$7:$HS$1000,11,FALSE)</f>
        <v>FA</v>
      </c>
      <c r="O272" t="str">
        <f>VLOOKUP($D272,DSR!$B$7:$HS$1000,12,FALSE)</f>
        <v>nd</v>
      </c>
      <c r="P272" t="str">
        <f>VLOOKUP($D272,DSR!$B$7:$HS$1000,14,FALSE)</f>
        <v>nd</v>
      </c>
    </row>
    <row r="273" spans="1:16">
      <c r="A273" t="s">
        <v>47</v>
      </c>
      <c r="B273">
        <v>2012</v>
      </c>
      <c r="C273" t="s">
        <v>313</v>
      </c>
      <c r="D273" t="s">
        <v>1067</v>
      </c>
      <c r="E273" t="str">
        <f>VLOOKUP($D273,DSR!$B$7:$HS$1000,2,FALSE)</f>
        <v xml:space="preserve">Naknada za rodiljnu poštedu od rada za roditelja koji ostvaruje drugi dohodak, roditelja poljoprivrednika i nezaposlenog roditelja </v>
      </c>
      <c r="F273" t="str">
        <f>VLOOKUP($D273,DSR!$B$7:$HS$1000,3,FALSE)</f>
        <v>Roditelj koji ostvaruje drugi dohodak, roditelj poljoprivrednik ili nezaposleni roditelj, od dana rođenja djeteta</v>
      </c>
      <c r="G273" t="str">
        <f>VLOOKUP($D273,DSR!$B$7:$HS$1000,4,FALSE)</f>
        <v>DSR_016: §27-28, §30</v>
      </c>
      <c r="H273" t="str">
        <f>VLOOKUP($D273,DSR!$B$7:$HS$1000,5,FALSE)</f>
        <v>MDOMSP</v>
      </c>
      <c r="I273" t="str">
        <f>VLOOKUP($D273,DSR!$B$7:$HS$1000,6,FALSE)</f>
        <v>HZZO</v>
      </c>
      <c r="J273" t="str">
        <f>VLOOKUP($D273,DSR!$B$7:$HS$1000,7,FALSE)</f>
        <v>NN</v>
      </c>
      <c r="K273" t="str">
        <f>VLOOKUP($D273,DSR!$B$7:$HS$1000,8,FALSE)</f>
        <v>OS</v>
      </c>
      <c r="L273" t="str">
        <f>VLOOKUP($D273,DSR!$B$7:$HS$1000,9,FALSE)</f>
        <v>ne</v>
      </c>
      <c r="M273" t="str">
        <f>VLOOKUP($D273,DSR!$B$7:$HS$1000,10,FALSE)</f>
        <v>PO</v>
      </c>
      <c r="N273" t="str">
        <f>VLOOKUP($D273,DSR!$B$7:$HS$1000,11,FALSE)</f>
        <v>FA</v>
      </c>
      <c r="O273" s="247" t="str">
        <f>VLOOKUP($D273,DSR!$B$7:$HS$1000,16,FALSE)</f>
        <v>nd</v>
      </c>
      <c r="P273" t="str">
        <f>VLOOKUP($D273,DSR!$B$7:$HS$1000,18,FALSE)</f>
        <v>nd</v>
      </c>
    </row>
    <row r="274" spans="1:16">
      <c r="A274" t="s">
        <v>47</v>
      </c>
      <c r="B274">
        <v>2013</v>
      </c>
      <c r="C274" t="s">
        <v>313</v>
      </c>
      <c r="D274" t="s">
        <v>1067</v>
      </c>
      <c r="E274" t="str">
        <f>VLOOKUP($D274,DSR!$B$7:$HS$1000,2,FALSE)</f>
        <v xml:space="preserve">Naknada za rodiljnu poštedu od rada za roditelja koji ostvaruje drugi dohodak, roditelja poljoprivrednika i nezaposlenog roditelja </v>
      </c>
      <c r="F274" t="str">
        <f>VLOOKUP($D274,DSR!$B$7:$HS$1000,3,FALSE)</f>
        <v>Roditelj koji ostvaruje drugi dohodak, roditelj poljoprivrednik ili nezaposleni roditelj, od dana rođenja djeteta</v>
      </c>
      <c r="G274" t="str">
        <f>VLOOKUP($D274,DSR!$B$7:$HS$1000,4,FALSE)</f>
        <v>DSR_016: §27-28, §30</v>
      </c>
      <c r="H274" t="str">
        <f>VLOOKUP($D274,DSR!$B$7:$HS$1000,5,FALSE)</f>
        <v>MDOMSP</v>
      </c>
      <c r="I274" t="str">
        <f>VLOOKUP($D274,DSR!$B$7:$HS$1000,6,FALSE)</f>
        <v>HZZO</v>
      </c>
      <c r="J274" t="str">
        <f>VLOOKUP($D274,DSR!$B$7:$HS$1000,7,FALSE)</f>
        <v>NN</v>
      </c>
      <c r="K274" t="str">
        <f>VLOOKUP($D274,DSR!$B$7:$HS$1000,8,FALSE)</f>
        <v>OS</v>
      </c>
      <c r="L274" t="str">
        <f>VLOOKUP($D274,DSR!$B$7:$HS$1000,9,FALSE)</f>
        <v>ne</v>
      </c>
      <c r="M274" t="str">
        <f>VLOOKUP($D274,DSR!$B$7:$HS$1000,10,FALSE)</f>
        <v>PO</v>
      </c>
      <c r="N274" t="str">
        <f>VLOOKUP($D274,DSR!$B$7:$HS$1000,11,FALSE)</f>
        <v>FA</v>
      </c>
      <c r="O274" s="247" t="str">
        <f>VLOOKUP($D274,DSR!$B$7:$HS$1000,20,FALSE)</f>
        <v>nd</v>
      </c>
      <c r="P274" t="str">
        <f>VLOOKUP($D274,DSR!$B$7:$HS$1000,22,FALSE)</f>
        <v>nd</v>
      </c>
    </row>
    <row r="275" spans="1:16">
      <c r="A275" t="s">
        <v>47</v>
      </c>
      <c r="B275">
        <v>2014</v>
      </c>
      <c r="C275" t="s">
        <v>313</v>
      </c>
      <c r="D275" t="s">
        <v>1067</v>
      </c>
      <c r="E275" t="str">
        <f>VLOOKUP($D275,DSR!$B$7:$HS$1000,2,FALSE)</f>
        <v xml:space="preserve">Naknada za rodiljnu poštedu od rada za roditelja koji ostvaruje drugi dohodak, roditelja poljoprivrednika i nezaposlenog roditelja </v>
      </c>
      <c r="F275" t="str">
        <f>VLOOKUP($D275,DSR!$B$7:$HS$1000,3,FALSE)</f>
        <v>Roditelj koji ostvaruje drugi dohodak, roditelj poljoprivrednik ili nezaposleni roditelj, od dana rođenja djeteta</v>
      </c>
      <c r="G275" t="str">
        <f>VLOOKUP($D275,DSR!$B$7:$HS$1000,4,FALSE)</f>
        <v>DSR_016: §27-28, §30</v>
      </c>
      <c r="H275" t="str">
        <f>VLOOKUP($D275,DSR!$B$7:$HS$1000,5,FALSE)</f>
        <v>MDOMSP</v>
      </c>
      <c r="I275" t="str">
        <f>VLOOKUP($D275,DSR!$B$7:$HS$1000,6,FALSE)</f>
        <v>HZZO</v>
      </c>
      <c r="J275" t="str">
        <f>VLOOKUP($D275,DSR!$B$7:$HS$1000,7,FALSE)</f>
        <v>NN</v>
      </c>
      <c r="K275" t="str">
        <f>VLOOKUP($D275,DSR!$B$7:$HS$1000,8,FALSE)</f>
        <v>OS</v>
      </c>
      <c r="L275" t="str">
        <f>VLOOKUP($D275,DSR!$B$7:$HS$1000,9,FALSE)</f>
        <v>ne</v>
      </c>
      <c r="M275" t="str">
        <f>VLOOKUP($D275,DSR!$B$7:$HS$1000,10,FALSE)</f>
        <v>PO</v>
      </c>
      <c r="N275" t="str">
        <f>VLOOKUP($D275,DSR!$B$7:$HS$1000,11,FALSE)</f>
        <v>FA</v>
      </c>
      <c r="O275" s="247">
        <f>VLOOKUP($D275,DSR!$B$7:$HS$1000,24,FALSE)</f>
        <v>11237</v>
      </c>
      <c r="P275">
        <f>VLOOKUP($D275,DSR!$B$7:$HS$1000,26,FALSE)</f>
        <v>75185322.090000004</v>
      </c>
    </row>
    <row r="276" spans="1:16">
      <c r="A276" t="s">
        <v>47</v>
      </c>
      <c r="B276">
        <v>2015</v>
      </c>
      <c r="C276" t="s">
        <v>313</v>
      </c>
      <c r="D276" t="s">
        <v>1067</v>
      </c>
      <c r="E276" t="str">
        <f>VLOOKUP($D276,DSR!$B$7:$HS$1000,2,FALSE)</f>
        <v xml:space="preserve">Naknada za rodiljnu poštedu od rada za roditelja koji ostvaruje drugi dohodak, roditelja poljoprivrednika i nezaposlenog roditelja </v>
      </c>
      <c r="F276" t="str">
        <f>VLOOKUP($D276,DSR!$B$7:$HS$1000,3,FALSE)</f>
        <v>Roditelj koji ostvaruje drugi dohodak, roditelj poljoprivrednik ili nezaposleni roditelj, od dana rođenja djeteta</v>
      </c>
      <c r="G276" t="str">
        <f>VLOOKUP($D276,DSR!$B$7:$HS$1000,4,FALSE)</f>
        <v>DSR_016: §27-28, §30</v>
      </c>
      <c r="H276" t="str">
        <f>VLOOKUP($D276,DSR!$B$7:$HS$1000,5,FALSE)</f>
        <v>MDOMSP</v>
      </c>
      <c r="I276" t="str">
        <f>VLOOKUP($D276,DSR!$B$7:$HS$1000,6,FALSE)</f>
        <v>HZZO</v>
      </c>
      <c r="J276" t="str">
        <f>VLOOKUP($D276,DSR!$B$7:$HS$1000,7,FALSE)</f>
        <v>NN</v>
      </c>
      <c r="K276" t="str">
        <f>VLOOKUP($D276,DSR!$B$7:$HS$1000,8,FALSE)</f>
        <v>OS</v>
      </c>
      <c r="L276" t="str">
        <f>VLOOKUP($D276,DSR!$B$7:$HS$1000,9,FALSE)</f>
        <v>ne</v>
      </c>
      <c r="M276" t="str">
        <f>VLOOKUP($D276,DSR!$B$7:$HS$1000,10,FALSE)</f>
        <v>PO</v>
      </c>
      <c r="N276" t="str">
        <f>VLOOKUP($D276,DSR!$B$7:$HS$1000,11,FALSE)</f>
        <v>FA</v>
      </c>
      <c r="O276" s="247">
        <f>VLOOKUP($D276,DSR!$B$7:$HS$1000,28,FALSE)</f>
        <v>10553</v>
      </c>
      <c r="P276">
        <f>VLOOKUP($D276,DSR!$B$7:$HS$1000,30,FALSE)</f>
        <v>69150171.159999996</v>
      </c>
    </row>
    <row r="277" spans="1:16">
      <c r="A277" t="s">
        <v>47</v>
      </c>
      <c r="B277">
        <v>2011</v>
      </c>
      <c r="C277" t="s">
        <v>313</v>
      </c>
      <c r="D277" t="s">
        <v>1071</v>
      </c>
      <c r="E277" t="str">
        <f>VLOOKUP($D277,DSR!$B$7:$HS$1000,2,FALSE)</f>
        <v xml:space="preserve">Naknada za roditeljsku poštedu od rada za roditelja koji ostvaruje drugi dohodak, roditelja poljoprivrednika i nezaposlenog roditelja </v>
      </c>
      <c r="F277" t="str">
        <f>VLOOKUP($D277,DSR!$B$7:$HS$1000,3,FALSE)</f>
        <v>Roditelj koji ostvaruje drugi dohodak, roditelj poljoprivrednik ili nezaposleni roditelj</v>
      </c>
      <c r="G277" t="str">
        <f>VLOOKUP($D277,DSR!$B$7:$HS$1000,4,FALSE)</f>
        <v>DSR_016: §27, §29-30</v>
      </c>
      <c r="H277" t="str">
        <f>VLOOKUP($D277,DSR!$B$7:$HS$1000,5,FALSE)</f>
        <v>MDOMSP</v>
      </c>
      <c r="I277" t="str">
        <f>VLOOKUP($D277,DSR!$B$7:$HS$1000,6,FALSE)</f>
        <v>HZZO</v>
      </c>
      <c r="J277" t="str">
        <f>VLOOKUP($D277,DSR!$B$7:$HS$1000,7,FALSE)</f>
        <v>NN</v>
      </c>
      <c r="K277" t="str">
        <f>VLOOKUP($D277,DSR!$B$7:$HS$1000,8,FALSE)</f>
        <v>OS</v>
      </c>
      <c r="L277" t="str">
        <f>VLOOKUP($D277,DSR!$B$7:$HS$1000,9,FALSE)</f>
        <v>ne</v>
      </c>
      <c r="M277" t="str">
        <f>VLOOKUP($D277,DSR!$B$7:$HS$1000,10,FALSE)</f>
        <v>PO</v>
      </c>
      <c r="N277" t="str">
        <f>VLOOKUP($D277,DSR!$B$7:$HS$1000,11,FALSE)</f>
        <v>FA</v>
      </c>
      <c r="O277" t="str">
        <f>VLOOKUP($D277,DSR!$B$7:$HS$1000,12,FALSE)</f>
        <v>nd</v>
      </c>
      <c r="P277" t="str">
        <f>VLOOKUP($D277,DSR!$B$7:$HS$1000,14,FALSE)</f>
        <v>nd</v>
      </c>
    </row>
    <row r="278" spans="1:16">
      <c r="A278" t="s">
        <v>47</v>
      </c>
      <c r="B278">
        <v>2012</v>
      </c>
      <c r="C278" t="s">
        <v>313</v>
      </c>
      <c r="D278" t="s">
        <v>1071</v>
      </c>
      <c r="E278" t="str">
        <f>VLOOKUP($D278,DSR!$B$7:$HS$1000,2,FALSE)</f>
        <v xml:space="preserve">Naknada za roditeljsku poštedu od rada za roditelja koji ostvaruje drugi dohodak, roditelja poljoprivrednika i nezaposlenog roditelja </v>
      </c>
      <c r="F278" t="str">
        <f>VLOOKUP($D278,DSR!$B$7:$HS$1000,3,FALSE)</f>
        <v>Roditelj koji ostvaruje drugi dohodak, roditelj poljoprivrednik ili nezaposleni roditelj</v>
      </c>
      <c r="G278" t="str">
        <f>VLOOKUP($D278,DSR!$B$7:$HS$1000,4,FALSE)</f>
        <v>DSR_016: §27, §29-30</v>
      </c>
      <c r="H278" t="str">
        <f>VLOOKUP($D278,DSR!$B$7:$HS$1000,5,FALSE)</f>
        <v>MDOMSP</v>
      </c>
      <c r="I278" t="str">
        <f>VLOOKUP($D278,DSR!$B$7:$HS$1000,6,FALSE)</f>
        <v>HZZO</v>
      </c>
      <c r="J278" t="str">
        <f>VLOOKUP($D278,DSR!$B$7:$HS$1000,7,FALSE)</f>
        <v>NN</v>
      </c>
      <c r="K278" t="str">
        <f>VLOOKUP($D278,DSR!$B$7:$HS$1000,8,FALSE)</f>
        <v>OS</v>
      </c>
      <c r="L278" t="str">
        <f>VLOOKUP($D278,DSR!$B$7:$HS$1000,9,FALSE)</f>
        <v>ne</v>
      </c>
      <c r="M278" t="str">
        <f>VLOOKUP($D278,DSR!$B$7:$HS$1000,10,FALSE)</f>
        <v>PO</v>
      </c>
      <c r="N278" t="str">
        <f>VLOOKUP($D278,DSR!$B$7:$HS$1000,11,FALSE)</f>
        <v>FA</v>
      </c>
      <c r="O278" s="247" t="str">
        <f>VLOOKUP($D278,DSR!$B$7:$HS$1000,16,FALSE)</f>
        <v>nd</v>
      </c>
      <c r="P278" t="str">
        <f>VLOOKUP($D278,DSR!$B$7:$HS$1000,18,FALSE)</f>
        <v>nd</v>
      </c>
    </row>
    <row r="279" spans="1:16">
      <c r="A279" t="s">
        <v>47</v>
      </c>
      <c r="B279">
        <v>2013</v>
      </c>
      <c r="C279" t="s">
        <v>313</v>
      </c>
      <c r="D279" t="s">
        <v>1071</v>
      </c>
      <c r="E279" t="str">
        <f>VLOOKUP($D279,DSR!$B$7:$HS$1000,2,FALSE)</f>
        <v xml:space="preserve">Naknada za roditeljsku poštedu od rada za roditelja koji ostvaruje drugi dohodak, roditelja poljoprivrednika i nezaposlenog roditelja </v>
      </c>
      <c r="F279" t="str">
        <f>VLOOKUP($D279,DSR!$B$7:$HS$1000,3,FALSE)</f>
        <v>Roditelj koji ostvaruje drugi dohodak, roditelj poljoprivrednik ili nezaposleni roditelj</v>
      </c>
      <c r="G279" t="str">
        <f>VLOOKUP($D279,DSR!$B$7:$HS$1000,4,FALSE)</f>
        <v>DSR_016: §27, §29-30</v>
      </c>
      <c r="H279" t="str">
        <f>VLOOKUP($D279,DSR!$B$7:$HS$1000,5,FALSE)</f>
        <v>MDOMSP</v>
      </c>
      <c r="I279" t="str">
        <f>VLOOKUP($D279,DSR!$B$7:$HS$1000,6,FALSE)</f>
        <v>HZZO</v>
      </c>
      <c r="J279" t="str">
        <f>VLOOKUP($D279,DSR!$B$7:$HS$1000,7,FALSE)</f>
        <v>NN</v>
      </c>
      <c r="K279" t="str">
        <f>VLOOKUP($D279,DSR!$B$7:$HS$1000,8,FALSE)</f>
        <v>OS</v>
      </c>
      <c r="L279" t="str">
        <f>VLOOKUP($D279,DSR!$B$7:$HS$1000,9,FALSE)</f>
        <v>ne</v>
      </c>
      <c r="M279" t="str">
        <f>VLOOKUP($D279,DSR!$B$7:$HS$1000,10,FALSE)</f>
        <v>PO</v>
      </c>
      <c r="N279" t="str">
        <f>VLOOKUP($D279,DSR!$B$7:$HS$1000,11,FALSE)</f>
        <v>FA</v>
      </c>
      <c r="O279" s="247" t="str">
        <f>VLOOKUP($D279,DSR!$B$7:$HS$1000,20,FALSE)</f>
        <v>nd</v>
      </c>
      <c r="P279" t="str">
        <f>VLOOKUP($D279,DSR!$B$7:$HS$1000,22,FALSE)</f>
        <v>nd</v>
      </c>
    </row>
    <row r="280" spans="1:16">
      <c r="A280" t="s">
        <v>47</v>
      </c>
      <c r="B280">
        <v>2014</v>
      </c>
      <c r="C280" t="s">
        <v>313</v>
      </c>
      <c r="D280" t="s">
        <v>1071</v>
      </c>
      <c r="E280" t="str">
        <f>VLOOKUP($D280,DSR!$B$7:$HS$1000,2,FALSE)</f>
        <v xml:space="preserve">Naknada za roditeljsku poštedu od rada za roditelja koji ostvaruje drugi dohodak, roditelja poljoprivrednika i nezaposlenog roditelja </v>
      </c>
      <c r="F280" t="str">
        <f>VLOOKUP($D280,DSR!$B$7:$HS$1000,3,FALSE)</f>
        <v>Roditelj koji ostvaruje drugi dohodak, roditelj poljoprivrednik ili nezaposleni roditelj</v>
      </c>
      <c r="G280" t="str">
        <f>VLOOKUP($D280,DSR!$B$7:$HS$1000,4,FALSE)</f>
        <v>DSR_016: §27, §29-30</v>
      </c>
      <c r="H280" t="str">
        <f>VLOOKUP($D280,DSR!$B$7:$HS$1000,5,FALSE)</f>
        <v>MDOMSP</v>
      </c>
      <c r="I280" t="str">
        <f>VLOOKUP($D280,DSR!$B$7:$HS$1000,6,FALSE)</f>
        <v>HZZO</v>
      </c>
      <c r="J280" t="str">
        <f>VLOOKUP($D280,DSR!$B$7:$HS$1000,7,FALSE)</f>
        <v>NN</v>
      </c>
      <c r="K280" t="str">
        <f>VLOOKUP($D280,DSR!$B$7:$HS$1000,8,FALSE)</f>
        <v>OS</v>
      </c>
      <c r="L280" t="str">
        <f>VLOOKUP($D280,DSR!$B$7:$HS$1000,9,FALSE)</f>
        <v>ne</v>
      </c>
      <c r="M280" t="str">
        <f>VLOOKUP($D280,DSR!$B$7:$HS$1000,10,FALSE)</f>
        <v>PO</v>
      </c>
      <c r="N280" t="str">
        <f>VLOOKUP($D280,DSR!$B$7:$HS$1000,11,FALSE)</f>
        <v>FA</v>
      </c>
      <c r="O280" s="247">
        <f>VLOOKUP($D280,DSR!$B$7:$HS$1000,24,FALSE)</f>
        <v>15746</v>
      </c>
      <c r="P280">
        <f>VLOOKUP($D280,DSR!$B$7:$HS$1000,26,FALSE)</f>
        <v>148482500.03</v>
      </c>
    </row>
    <row r="281" spans="1:16">
      <c r="A281" t="s">
        <v>47</v>
      </c>
      <c r="B281">
        <v>2015</v>
      </c>
      <c r="C281" t="s">
        <v>313</v>
      </c>
      <c r="D281" t="s">
        <v>1071</v>
      </c>
      <c r="E281" t="str">
        <f>VLOOKUP($D281,DSR!$B$7:$HS$1000,2,FALSE)</f>
        <v xml:space="preserve">Naknada za roditeljsku poštedu od rada za roditelja koji ostvaruje drugi dohodak, roditelja poljoprivrednika i nezaposlenog roditelja </v>
      </c>
      <c r="F281" t="str">
        <f>VLOOKUP($D281,DSR!$B$7:$HS$1000,3,FALSE)</f>
        <v>Roditelj koji ostvaruje drugi dohodak, roditelj poljoprivrednik ili nezaposleni roditelj</v>
      </c>
      <c r="G281" t="str">
        <f>VLOOKUP($D281,DSR!$B$7:$HS$1000,4,FALSE)</f>
        <v>DSR_016: §27, §29-30</v>
      </c>
      <c r="H281" t="str">
        <f>VLOOKUP($D281,DSR!$B$7:$HS$1000,5,FALSE)</f>
        <v>MDOMSP</v>
      </c>
      <c r="I281" t="str">
        <f>VLOOKUP($D281,DSR!$B$7:$HS$1000,6,FALSE)</f>
        <v>HZZO</v>
      </c>
      <c r="J281" t="str">
        <f>VLOOKUP($D281,DSR!$B$7:$HS$1000,7,FALSE)</f>
        <v>NN</v>
      </c>
      <c r="K281" t="str">
        <f>VLOOKUP($D281,DSR!$B$7:$HS$1000,8,FALSE)</f>
        <v>OS</v>
      </c>
      <c r="L281" t="str">
        <f>VLOOKUP($D281,DSR!$B$7:$HS$1000,9,FALSE)</f>
        <v>ne</v>
      </c>
      <c r="M281" t="str">
        <f>VLOOKUP($D281,DSR!$B$7:$HS$1000,10,FALSE)</f>
        <v>PO</v>
      </c>
      <c r="N281" t="str">
        <f>VLOOKUP($D281,DSR!$B$7:$HS$1000,11,FALSE)</f>
        <v>FA</v>
      </c>
      <c r="O281" s="247">
        <f>VLOOKUP($D281,DSR!$B$7:$HS$1000,28,FALSE)</f>
        <v>15798</v>
      </c>
      <c r="P281">
        <f>VLOOKUP($D281,DSR!$B$7:$HS$1000,30,FALSE)</f>
        <v>150051618.78</v>
      </c>
    </row>
    <row r="282" spans="1:16">
      <c r="A282" t="s">
        <v>47</v>
      </c>
      <c r="B282">
        <v>2011</v>
      </c>
      <c r="C282" t="s">
        <v>313</v>
      </c>
      <c r="D282" t="s">
        <v>1075</v>
      </c>
      <c r="E282" t="str">
        <f>VLOOKUP($D282,DSR!$B$7:$HS$1000,2,FALSE)</f>
        <v xml:space="preserve">Naknada za slučaj smrti djeteta za roditelja koji ostvaruje drugi dohodak, roditelja poljoprivrednika i nezaposlenog roditelja </v>
      </c>
      <c r="F282" t="str">
        <f>VLOOKUP($D282,DSR!$B$7:$HS$1000,3,FALSE)</f>
        <v xml:space="preserve">Majka koja ostvaruje drugi dohodak, poljoprivrednica ili nezaposlena, za slučaj smrti djeteta 3 mjeseca od idućeg dana od dana smrti djeteta </v>
      </c>
      <c r="G282" t="str">
        <f>VLOOKUP($D282,DSR!$B$7:$HS$1000,4,FALSE)</f>
        <v>DSR_016: §30.2.</v>
      </c>
      <c r="H282" t="str">
        <f>VLOOKUP($D282,DSR!$B$7:$HS$1000,5,FALSE)</f>
        <v>MDOMSP</v>
      </c>
      <c r="I282" t="str">
        <f>VLOOKUP($D282,DSR!$B$7:$HS$1000,6,FALSE)</f>
        <v>HZZO</v>
      </c>
      <c r="J282" t="str">
        <f>VLOOKUP($D282,DSR!$B$7:$HS$1000,7,FALSE)</f>
        <v>NN</v>
      </c>
      <c r="K282" t="str">
        <f>VLOOKUP($D282,DSR!$B$7:$HS$1000,8,FALSE)</f>
        <v>OS</v>
      </c>
      <c r="L282" t="str">
        <f>VLOOKUP($D282,DSR!$B$7:$HS$1000,9,FALSE)</f>
        <v>ne</v>
      </c>
      <c r="M282" t="str">
        <f>VLOOKUP($D282,DSR!$B$7:$HS$1000,10,FALSE)</f>
        <v>PO</v>
      </c>
      <c r="N282" t="str">
        <f>VLOOKUP($D282,DSR!$B$7:$HS$1000,11,FALSE)</f>
        <v>FA</v>
      </c>
      <c r="O282" t="str">
        <f>VLOOKUP($D282,DSR!$B$7:$HS$1000,12,FALSE)</f>
        <v>nd</v>
      </c>
      <c r="P282" t="str">
        <f>VLOOKUP($D282,DSR!$B$7:$HS$1000,14,FALSE)</f>
        <v>nd</v>
      </c>
    </row>
    <row r="283" spans="1:16">
      <c r="A283" t="s">
        <v>47</v>
      </c>
      <c r="B283">
        <v>2012</v>
      </c>
      <c r="C283" t="s">
        <v>313</v>
      </c>
      <c r="D283" t="s">
        <v>1075</v>
      </c>
      <c r="E283" t="str">
        <f>VLOOKUP($D283,DSR!$B$7:$HS$1000,2,FALSE)</f>
        <v xml:space="preserve">Naknada za slučaj smrti djeteta za roditelja koji ostvaruje drugi dohodak, roditelja poljoprivrednika i nezaposlenog roditelja </v>
      </c>
      <c r="F283" t="str">
        <f>VLOOKUP($D283,DSR!$B$7:$HS$1000,3,FALSE)</f>
        <v xml:space="preserve">Majka koja ostvaruje drugi dohodak, poljoprivrednica ili nezaposlena, za slučaj smrti djeteta 3 mjeseca od idućeg dana od dana smrti djeteta </v>
      </c>
      <c r="G283" t="str">
        <f>VLOOKUP($D283,DSR!$B$7:$HS$1000,4,FALSE)</f>
        <v>DSR_016: §30.2.</v>
      </c>
      <c r="H283" t="str">
        <f>VLOOKUP($D283,DSR!$B$7:$HS$1000,5,FALSE)</f>
        <v>MDOMSP</v>
      </c>
      <c r="I283" t="str">
        <f>VLOOKUP($D283,DSR!$B$7:$HS$1000,6,FALSE)</f>
        <v>HZZO</v>
      </c>
      <c r="J283" t="str">
        <f>VLOOKUP($D283,DSR!$B$7:$HS$1000,7,FALSE)</f>
        <v>NN</v>
      </c>
      <c r="K283" t="str">
        <f>VLOOKUP($D283,DSR!$B$7:$HS$1000,8,FALSE)</f>
        <v>OS</v>
      </c>
      <c r="L283" t="str">
        <f>VLOOKUP($D283,DSR!$B$7:$HS$1000,9,FALSE)</f>
        <v>ne</v>
      </c>
      <c r="M283" t="str">
        <f>VLOOKUP($D283,DSR!$B$7:$HS$1000,10,FALSE)</f>
        <v>PO</v>
      </c>
      <c r="N283" t="str">
        <f>VLOOKUP($D283,DSR!$B$7:$HS$1000,11,FALSE)</f>
        <v>FA</v>
      </c>
      <c r="O283" s="247" t="str">
        <f>VLOOKUP($D283,DSR!$B$7:$HS$1000,16,FALSE)</f>
        <v>nd</v>
      </c>
      <c r="P283" t="str">
        <f>VLOOKUP($D283,DSR!$B$7:$HS$1000,18,FALSE)</f>
        <v>nd</v>
      </c>
    </row>
    <row r="284" spans="1:16">
      <c r="A284" t="s">
        <v>47</v>
      </c>
      <c r="B284">
        <v>2013</v>
      </c>
      <c r="C284" t="s">
        <v>313</v>
      </c>
      <c r="D284" t="s">
        <v>1075</v>
      </c>
      <c r="E284" t="str">
        <f>VLOOKUP($D284,DSR!$B$7:$HS$1000,2,FALSE)</f>
        <v xml:space="preserve">Naknada za slučaj smrti djeteta za roditelja koji ostvaruje drugi dohodak, roditelja poljoprivrednika i nezaposlenog roditelja </v>
      </c>
      <c r="F284" t="str">
        <f>VLOOKUP($D284,DSR!$B$7:$HS$1000,3,FALSE)</f>
        <v xml:space="preserve">Majka koja ostvaruje drugi dohodak, poljoprivrednica ili nezaposlena, za slučaj smrti djeteta 3 mjeseca od idućeg dana od dana smrti djeteta </v>
      </c>
      <c r="G284" t="str">
        <f>VLOOKUP($D284,DSR!$B$7:$HS$1000,4,FALSE)</f>
        <v>DSR_016: §30.2.</v>
      </c>
      <c r="H284" t="str">
        <f>VLOOKUP($D284,DSR!$B$7:$HS$1000,5,FALSE)</f>
        <v>MDOMSP</v>
      </c>
      <c r="I284" t="str">
        <f>VLOOKUP($D284,DSR!$B$7:$HS$1000,6,FALSE)</f>
        <v>HZZO</v>
      </c>
      <c r="J284" t="str">
        <f>VLOOKUP($D284,DSR!$B$7:$HS$1000,7,FALSE)</f>
        <v>NN</v>
      </c>
      <c r="K284" t="str">
        <f>VLOOKUP($D284,DSR!$B$7:$HS$1000,8,FALSE)</f>
        <v>OS</v>
      </c>
      <c r="L284" t="str">
        <f>VLOOKUP($D284,DSR!$B$7:$HS$1000,9,FALSE)</f>
        <v>ne</v>
      </c>
      <c r="M284" t="str">
        <f>VLOOKUP($D284,DSR!$B$7:$HS$1000,10,FALSE)</f>
        <v>PO</v>
      </c>
      <c r="N284" t="str">
        <f>VLOOKUP($D284,DSR!$B$7:$HS$1000,11,FALSE)</f>
        <v>FA</v>
      </c>
      <c r="O284" s="247" t="str">
        <f>VLOOKUP($D284,DSR!$B$7:$HS$1000,20,FALSE)</f>
        <v>nd</v>
      </c>
      <c r="P284" t="str">
        <f>VLOOKUP($D284,DSR!$B$7:$HS$1000,22,FALSE)</f>
        <v>nd</v>
      </c>
    </row>
    <row r="285" spans="1:16">
      <c r="A285" t="s">
        <v>47</v>
      </c>
      <c r="B285">
        <v>2014</v>
      </c>
      <c r="C285" t="s">
        <v>313</v>
      </c>
      <c r="D285" t="s">
        <v>1075</v>
      </c>
      <c r="E285" t="str">
        <f>VLOOKUP($D285,DSR!$B$7:$HS$1000,2,FALSE)</f>
        <v xml:space="preserve">Naknada za slučaj smrti djeteta za roditelja koji ostvaruje drugi dohodak, roditelja poljoprivrednika i nezaposlenog roditelja </v>
      </c>
      <c r="F285" t="str">
        <f>VLOOKUP($D285,DSR!$B$7:$HS$1000,3,FALSE)</f>
        <v xml:space="preserve">Majka koja ostvaruje drugi dohodak, poljoprivrednica ili nezaposlena, za slučaj smrti djeteta 3 mjeseca od idućeg dana od dana smrti djeteta </v>
      </c>
      <c r="G285" t="str">
        <f>VLOOKUP($D285,DSR!$B$7:$HS$1000,4,FALSE)</f>
        <v>DSR_016: §30.2.</v>
      </c>
      <c r="H285" t="str">
        <f>VLOOKUP($D285,DSR!$B$7:$HS$1000,5,FALSE)</f>
        <v>MDOMSP</v>
      </c>
      <c r="I285" t="str">
        <f>VLOOKUP($D285,DSR!$B$7:$HS$1000,6,FALSE)</f>
        <v>HZZO</v>
      </c>
      <c r="J285" t="str">
        <f>VLOOKUP($D285,DSR!$B$7:$HS$1000,7,FALSE)</f>
        <v>NN</v>
      </c>
      <c r="K285" t="str">
        <f>VLOOKUP($D285,DSR!$B$7:$HS$1000,8,FALSE)</f>
        <v>OS</v>
      </c>
      <c r="L285" t="str">
        <f>VLOOKUP($D285,DSR!$B$7:$HS$1000,9,FALSE)</f>
        <v>ne</v>
      </c>
      <c r="M285" t="str">
        <f>VLOOKUP($D285,DSR!$B$7:$HS$1000,10,FALSE)</f>
        <v>PO</v>
      </c>
      <c r="N285" t="str">
        <f>VLOOKUP($D285,DSR!$B$7:$HS$1000,11,FALSE)</f>
        <v>FA</v>
      </c>
      <c r="O285" s="247">
        <f>VLOOKUP($D285,DSR!$B$7:$HS$1000,24,FALSE)</f>
        <v>37</v>
      </c>
      <c r="P285">
        <f>VLOOKUP($D285,DSR!$B$7:$HS$1000,26,FALSE)</f>
        <v>137610.94</v>
      </c>
    </row>
    <row r="286" spans="1:16">
      <c r="A286" t="s">
        <v>47</v>
      </c>
      <c r="B286">
        <v>2015</v>
      </c>
      <c r="C286" t="s">
        <v>313</v>
      </c>
      <c r="D286" t="s">
        <v>1075</v>
      </c>
      <c r="E286" t="str">
        <f>VLOOKUP($D286,DSR!$B$7:$HS$1000,2,FALSE)</f>
        <v xml:space="preserve">Naknada za slučaj smrti djeteta za roditelja koji ostvaruje drugi dohodak, roditelja poljoprivrednika i nezaposlenog roditelja </v>
      </c>
      <c r="F286" t="str">
        <f>VLOOKUP($D286,DSR!$B$7:$HS$1000,3,FALSE)</f>
        <v xml:space="preserve">Majka koja ostvaruje drugi dohodak, poljoprivrednica ili nezaposlena, za slučaj smrti djeteta 3 mjeseca od idućeg dana od dana smrti djeteta </v>
      </c>
      <c r="G286" t="str">
        <f>VLOOKUP($D286,DSR!$B$7:$HS$1000,4,FALSE)</f>
        <v>DSR_016: §30.2.</v>
      </c>
      <c r="H286" t="str">
        <f>VLOOKUP($D286,DSR!$B$7:$HS$1000,5,FALSE)</f>
        <v>MDOMSP</v>
      </c>
      <c r="I286" t="str">
        <f>VLOOKUP($D286,DSR!$B$7:$HS$1000,6,FALSE)</f>
        <v>HZZO</v>
      </c>
      <c r="J286" t="str">
        <f>VLOOKUP($D286,DSR!$B$7:$HS$1000,7,FALSE)</f>
        <v>NN</v>
      </c>
      <c r="K286" t="str">
        <f>VLOOKUP($D286,DSR!$B$7:$HS$1000,8,FALSE)</f>
        <v>OS</v>
      </c>
      <c r="L286" t="str">
        <f>VLOOKUP($D286,DSR!$B$7:$HS$1000,9,FALSE)</f>
        <v>ne</v>
      </c>
      <c r="M286" t="str">
        <f>VLOOKUP($D286,DSR!$B$7:$HS$1000,10,FALSE)</f>
        <v>PO</v>
      </c>
      <c r="N286" t="str">
        <f>VLOOKUP($D286,DSR!$B$7:$HS$1000,11,FALSE)</f>
        <v>FA</v>
      </c>
      <c r="O286" s="247">
        <f>VLOOKUP($D286,DSR!$B$7:$HS$1000,28,FALSE)</f>
        <v>34</v>
      </c>
      <c r="P286">
        <f>VLOOKUP($D286,DSR!$B$7:$HS$1000,30,FALSE)</f>
        <v>133205.99</v>
      </c>
    </row>
    <row r="287" spans="1:16">
      <c r="A287" t="s">
        <v>47</v>
      </c>
      <c r="B287">
        <v>2011</v>
      </c>
      <c r="C287" t="s">
        <v>313</v>
      </c>
      <c r="D287" t="s">
        <v>1079</v>
      </c>
      <c r="E287" t="str">
        <f>VLOOKUP($D287,DSR!$B$7:$HS$1000,2,FALSE)</f>
        <v>Pomoć za rodiljnu brigu o novorođenom djetetu za roditelja izvan sustava rada</v>
      </c>
      <c r="F287" t="str">
        <f>VLOOKUP($D287,DSR!$B$7:$HS$1000,3,FALSE)</f>
        <v>Roditelj izvan sustava rada, od dana rođenja djeteta</v>
      </c>
      <c r="G287" t="str">
        <f>VLOOKUP($D287,DSR!$B$7:$HS$1000,4,FALSE)</f>
        <v>DSR_016: §31-33</v>
      </c>
      <c r="H287" t="str">
        <f>VLOOKUP($D287,DSR!$B$7:$HS$1000,5,FALSE)</f>
        <v>MDOMSP</v>
      </c>
      <c r="I287" t="str">
        <f>VLOOKUP($D287,DSR!$B$7:$HS$1000,6,FALSE)</f>
        <v>HZZO</v>
      </c>
      <c r="J287" t="str">
        <f>VLOOKUP($D287,DSR!$B$7:$HS$1000,7,FALSE)</f>
        <v>NN</v>
      </c>
      <c r="K287" t="str">
        <f>VLOOKUP($D287,DSR!$B$7:$HS$1000,8,FALSE)</f>
        <v>OS</v>
      </c>
      <c r="L287" t="str">
        <f>VLOOKUP($D287,DSR!$B$7:$HS$1000,9,FALSE)</f>
        <v>ne</v>
      </c>
      <c r="M287" t="str">
        <f>VLOOKUP($D287,DSR!$B$7:$HS$1000,10,FALSE)</f>
        <v>PO</v>
      </c>
      <c r="N287" t="str">
        <f>VLOOKUP($D287,DSR!$B$7:$HS$1000,11,FALSE)</f>
        <v>FA</v>
      </c>
      <c r="O287" t="str">
        <f>VLOOKUP($D287,DSR!$B$7:$HS$1000,12,FALSE)</f>
        <v>nd</v>
      </c>
      <c r="P287" t="str">
        <f>VLOOKUP($D287,DSR!$B$7:$HS$1000,14,FALSE)</f>
        <v>nd</v>
      </c>
    </row>
    <row r="288" spans="1:16">
      <c r="A288" t="s">
        <v>47</v>
      </c>
      <c r="B288">
        <v>2012</v>
      </c>
      <c r="C288" t="s">
        <v>313</v>
      </c>
      <c r="D288" t="s">
        <v>1079</v>
      </c>
      <c r="E288" t="str">
        <f>VLOOKUP($D288,DSR!$B$7:$HS$1000,2,FALSE)</f>
        <v>Pomoć za rodiljnu brigu o novorođenom djetetu za roditelja izvan sustava rada</v>
      </c>
      <c r="F288" t="str">
        <f>VLOOKUP($D288,DSR!$B$7:$HS$1000,3,FALSE)</f>
        <v>Roditelj izvan sustava rada, od dana rođenja djeteta</v>
      </c>
      <c r="G288" t="str">
        <f>VLOOKUP($D288,DSR!$B$7:$HS$1000,4,FALSE)</f>
        <v>DSR_016: §31-33</v>
      </c>
      <c r="H288" t="str">
        <f>VLOOKUP($D288,DSR!$B$7:$HS$1000,5,FALSE)</f>
        <v>MDOMSP</v>
      </c>
      <c r="I288" t="str">
        <f>VLOOKUP($D288,DSR!$B$7:$HS$1000,6,FALSE)</f>
        <v>HZZO</v>
      </c>
      <c r="J288" t="str">
        <f>VLOOKUP($D288,DSR!$B$7:$HS$1000,7,FALSE)</f>
        <v>NN</v>
      </c>
      <c r="K288" t="str">
        <f>VLOOKUP($D288,DSR!$B$7:$HS$1000,8,FALSE)</f>
        <v>OS</v>
      </c>
      <c r="L288" t="str">
        <f>VLOOKUP($D288,DSR!$B$7:$HS$1000,9,FALSE)</f>
        <v>ne</v>
      </c>
      <c r="M288" t="str">
        <f>VLOOKUP($D288,DSR!$B$7:$HS$1000,10,FALSE)</f>
        <v>PO</v>
      </c>
      <c r="N288" t="str">
        <f>VLOOKUP($D288,DSR!$B$7:$HS$1000,11,FALSE)</f>
        <v>FA</v>
      </c>
      <c r="O288" s="247" t="str">
        <f>VLOOKUP($D288,DSR!$B$7:$HS$1000,16,FALSE)</f>
        <v>nd</v>
      </c>
      <c r="P288" t="str">
        <f>VLOOKUP($D288,DSR!$B$7:$HS$1000,18,FALSE)</f>
        <v>nd</v>
      </c>
    </row>
    <row r="289" spans="1:16">
      <c r="A289" t="s">
        <v>47</v>
      </c>
      <c r="B289">
        <v>2013</v>
      </c>
      <c r="C289" t="s">
        <v>313</v>
      </c>
      <c r="D289" t="s">
        <v>1079</v>
      </c>
      <c r="E289" t="str">
        <f>VLOOKUP($D289,DSR!$B$7:$HS$1000,2,FALSE)</f>
        <v>Pomoć za rodiljnu brigu o novorođenom djetetu za roditelja izvan sustava rada</v>
      </c>
      <c r="F289" t="str">
        <f>VLOOKUP($D289,DSR!$B$7:$HS$1000,3,FALSE)</f>
        <v>Roditelj izvan sustava rada, od dana rođenja djeteta</v>
      </c>
      <c r="G289" t="str">
        <f>VLOOKUP($D289,DSR!$B$7:$HS$1000,4,FALSE)</f>
        <v>DSR_016: §31-33</v>
      </c>
      <c r="H289" t="str">
        <f>VLOOKUP($D289,DSR!$B$7:$HS$1000,5,FALSE)</f>
        <v>MDOMSP</v>
      </c>
      <c r="I289" t="str">
        <f>VLOOKUP($D289,DSR!$B$7:$HS$1000,6,FALSE)</f>
        <v>HZZO</v>
      </c>
      <c r="J289" t="str">
        <f>VLOOKUP($D289,DSR!$B$7:$HS$1000,7,FALSE)</f>
        <v>NN</v>
      </c>
      <c r="K289" t="str">
        <f>VLOOKUP($D289,DSR!$B$7:$HS$1000,8,FALSE)</f>
        <v>OS</v>
      </c>
      <c r="L289" t="str">
        <f>VLOOKUP($D289,DSR!$B$7:$HS$1000,9,FALSE)</f>
        <v>ne</v>
      </c>
      <c r="M289" t="str">
        <f>VLOOKUP($D289,DSR!$B$7:$HS$1000,10,FALSE)</f>
        <v>PO</v>
      </c>
      <c r="N289" t="str">
        <f>VLOOKUP($D289,DSR!$B$7:$HS$1000,11,FALSE)</f>
        <v>FA</v>
      </c>
      <c r="O289" s="247" t="str">
        <f>VLOOKUP($D289,DSR!$B$7:$HS$1000,20,FALSE)</f>
        <v>nd</v>
      </c>
      <c r="P289" t="str">
        <f>VLOOKUP($D289,DSR!$B$7:$HS$1000,22,FALSE)</f>
        <v>nd</v>
      </c>
    </row>
    <row r="290" spans="1:16">
      <c r="A290" t="s">
        <v>47</v>
      </c>
      <c r="B290">
        <v>2014</v>
      </c>
      <c r="C290" t="s">
        <v>313</v>
      </c>
      <c r="D290" t="s">
        <v>1079</v>
      </c>
      <c r="E290" t="str">
        <f>VLOOKUP($D290,DSR!$B$7:$HS$1000,2,FALSE)</f>
        <v>Pomoć za rodiljnu brigu o novorođenom djetetu za roditelja izvan sustava rada</v>
      </c>
      <c r="F290" t="str">
        <f>VLOOKUP($D290,DSR!$B$7:$HS$1000,3,FALSE)</f>
        <v>Roditelj izvan sustava rada, od dana rođenja djeteta</v>
      </c>
      <c r="G290" t="str">
        <f>VLOOKUP($D290,DSR!$B$7:$HS$1000,4,FALSE)</f>
        <v>DSR_016: §31-33</v>
      </c>
      <c r="H290" t="str">
        <f>VLOOKUP($D290,DSR!$B$7:$HS$1000,5,FALSE)</f>
        <v>MDOMSP</v>
      </c>
      <c r="I290" t="str">
        <f>VLOOKUP($D290,DSR!$B$7:$HS$1000,6,FALSE)</f>
        <v>HZZO</v>
      </c>
      <c r="J290" t="str">
        <f>VLOOKUP($D290,DSR!$B$7:$HS$1000,7,FALSE)</f>
        <v>NN</v>
      </c>
      <c r="K290" t="str">
        <f>VLOOKUP($D290,DSR!$B$7:$HS$1000,8,FALSE)</f>
        <v>OS</v>
      </c>
      <c r="L290" t="str">
        <f>VLOOKUP($D290,DSR!$B$7:$HS$1000,9,FALSE)</f>
        <v>ne</v>
      </c>
      <c r="M290" t="str">
        <f>VLOOKUP($D290,DSR!$B$7:$HS$1000,10,FALSE)</f>
        <v>PO</v>
      </c>
      <c r="N290" t="str">
        <f>VLOOKUP($D290,DSR!$B$7:$HS$1000,11,FALSE)</f>
        <v>FA</v>
      </c>
      <c r="O290" s="247">
        <f>VLOOKUP($D290,DSR!$B$7:$HS$1000,24,FALSE)</f>
        <v>8476</v>
      </c>
      <c r="P290">
        <f>VLOOKUP($D290,DSR!$B$7:$HS$1000,26,FALSE)</f>
        <v>56317907.200000003</v>
      </c>
    </row>
    <row r="291" spans="1:16">
      <c r="A291" t="s">
        <v>47</v>
      </c>
      <c r="B291">
        <v>2015</v>
      </c>
      <c r="C291" t="s">
        <v>313</v>
      </c>
      <c r="D291" t="s">
        <v>1079</v>
      </c>
      <c r="E291" t="str">
        <f>VLOOKUP($D291,DSR!$B$7:$HS$1000,2,FALSE)</f>
        <v>Pomoć za rodiljnu brigu o novorođenom djetetu za roditelja izvan sustava rada</v>
      </c>
      <c r="F291" t="str">
        <f>VLOOKUP($D291,DSR!$B$7:$HS$1000,3,FALSE)</f>
        <v>Roditelj izvan sustava rada, od dana rođenja djeteta</v>
      </c>
      <c r="G291" t="str">
        <f>VLOOKUP($D291,DSR!$B$7:$HS$1000,4,FALSE)</f>
        <v>DSR_016: §31-33</v>
      </c>
      <c r="H291" t="str">
        <f>VLOOKUP($D291,DSR!$B$7:$HS$1000,5,FALSE)</f>
        <v>MDOMSP</v>
      </c>
      <c r="I291" t="str">
        <f>VLOOKUP($D291,DSR!$B$7:$HS$1000,6,FALSE)</f>
        <v>HZZO</v>
      </c>
      <c r="J291" t="str">
        <f>VLOOKUP($D291,DSR!$B$7:$HS$1000,7,FALSE)</f>
        <v>NN</v>
      </c>
      <c r="K291" t="str">
        <f>VLOOKUP($D291,DSR!$B$7:$HS$1000,8,FALSE)</f>
        <v>OS</v>
      </c>
      <c r="L291" t="str">
        <f>VLOOKUP($D291,DSR!$B$7:$HS$1000,9,FALSE)</f>
        <v>ne</v>
      </c>
      <c r="M291" t="str">
        <f>VLOOKUP($D291,DSR!$B$7:$HS$1000,10,FALSE)</f>
        <v>PO</v>
      </c>
      <c r="N291" t="str">
        <f>VLOOKUP($D291,DSR!$B$7:$HS$1000,11,FALSE)</f>
        <v>FA</v>
      </c>
      <c r="O291" s="247">
        <f>VLOOKUP($D291,DSR!$B$7:$HS$1000,28,FALSE)</f>
        <v>8620</v>
      </c>
      <c r="P291">
        <f>VLOOKUP($D291,DSR!$B$7:$HS$1000,30,FALSE)</f>
        <v>57271940.93</v>
      </c>
    </row>
    <row r="292" spans="1:16">
      <c r="A292" t="s">
        <v>47</v>
      </c>
      <c r="B292">
        <v>2011</v>
      </c>
      <c r="C292" t="s">
        <v>313</v>
      </c>
      <c r="D292" t="s">
        <v>1083</v>
      </c>
      <c r="E292" t="str">
        <f>VLOOKUP($D292,DSR!$B$7:$HS$1000,2,FALSE)</f>
        <v>Pomoć za roditeljsku brigu o novorođenom djetetu za roditelja izvan sustava rada</v>
      </c>
      <c r="F292" t="str">
        <f>VLOOKUP($D292,DSR!$B$7:$HS$1000,3,FALSE)</f>
        <v>Roditelj izvan sustava rada</v>
      </c>
      <c r="G292" t="str">
        <f>VLOOKUP($D292,DSR!$B$7:$HS$1000,4,FALSE)</f>
        <v>DSR_016: §31-33</v>
      </c>
      <c r="H292" t="str">
        <f>VLOOKUP($D292,DSR!$B$7:$HS$1000,5,FALSE)</f>
        <v>MDOMSP</v>
      </c>
      <c r="I292" t="str">
        <f>VLOOKUP($D292,DSR!$B$7:$HS$1000,6,FALSE)</f>
        <v>HZZO</v>
      </c>
      <c r="J292" t="str">
        <f>VLOOKUP($D292,DSR!$B$7:$HS$1000,7,FALSE)</f>
        <v>NN</v>
      </c>
      <c r="K292" t="str">
        <f>VLOOKUP($D292,DSR!$B$7:$HS$1000,8,FALSE)</f>
        <v>OS</v>
      </c>
      <c r="L292" t="str">
        <f>VLOOKUP($D292,DSR!$B$7:$HS$1000,9,FALSE)</f>
        <v>ne</v>
      </c>
      <c r="M292" t="str">
        <f>VLOOKUP($D292,DSR!$B$7:$HS$1000,10,FALSE)</f>
        <v>PO</v>
      </c>
      <c r="N292" t="str">
        <f>VLOOKUP($D292,DSR!$B$7:$HS$1000,11,FALSE)</f>
        <v>FA</v>
      </c>
      <c r="O292" t="str">
        <f>VLOOKUP($D292,DSR!$B$7:$HS$1000,12,FALSE)</f>
        <v>nd</v>
      </c>
      <c r="P292" t="str">
        <f>VLOOKUP($D292,DSR!$B$7:$HS$1000,14,FALSE)</f>
        <v>nd</v>
      </c>
    </row>
    <row r="293" spans="1:16">
      <c r="A293" t="s">
        <v>47</v>
      </c>
      <c r="B293">
        <v>2012</v>
      </c>
      <c r="C293" t="s">
        <v>313</v>
      </c>
      <c r="D293" t="s">
        <v>1083</v>
      </c>
      <c r="E293" t="str">
        <f>VLOOKUP($D293,DSR!$B$7:$HS$1000,2,FALSE)</f>
        <v>Pomoć za roditeljsku brigu o novorođenom djetetu za roditelja izvan sustava rada</v>
      </c>
      <c r="F293" t="str">
        <f>VLOOKUP($D293,DSR!$B$7:$HS$1000,3,FALSE)</f>
        <v>Roditelj izvan sustava rada</v>
      </c>
      <c r="G293" t="str">
        <f>VLOOKUP($D293,DSR!$B$7:$HS$1000,4,FALSE)</f>
        <v>DSR_016: §31-33</v>
      </c>
      <c r="H293" t="str">
        <f>VLOOKUP($D293,DSR!$B$7:$HS$1000,5,FALSE)</f>
        <v>MDOMSP</v>
      </c>
      <c r="I293" t="str">
        <f>VLOOKUP($D293,DSR!$B$7:$HS$1000,6,FALSE)</f>
        <v>HZZO</v>
      </c>
      <c r="J293" t="str">
        <f>VLOOKUP($D293,DSR!$B$7:$HS$1000,7,FALSE)</f>
        <v>NN</v>
      </c>
      <c r="K293" t="str">
        <f>VLOOKUP($D293,DSR!$B$7:$HS$1000,8,FALSE)</f>
        <v>OS</v>
      </c>
      <c r="L293" t="str">
        <f>VLOOKUP($D293,DSR!$B$7:$HS$1000,9,FALSE)</f>
        <v>ne</v>
      </c>
      <c r="M293" t="str">
        <f>VLOOKUP($D293,DSR!$B$7:$HS$1000,10,FALSE)</f>
        <v>PO</v>
      </c>
      <c r="N293" t="str">
        <f>VLOOKUP($D293,DSR!$B$7:$HS$1000,11,FALSE)</f>
        <v>FA</v>
      </c>
      <c r="O293" s="247" t="str">
        <f>VLOOKUP($D293,DSR!$B$7:$HS$1000,16,FALSE)</f>
        <v>nd</v>
      </c>
      <c r="P293" t="str">
        <f>VLOOKUP($D293,DSR!$B$7:$HS$1000,18,FALSE)</f>
        <v>nd</v>
      </c>
    </row>
    <row r="294" spans="1:16">
      <c r="A294" t="s">
        <v>47</v>
      </c>
      <c r="B294">
        <v>2013</v>
      </c>
      <c r="C294" t="s">
        <v>313</v>
      </c>
      <c r="D294" t="s">
        <v>1083</v>
      </c>
      <c r="E294" t="str">
        <f>VLOOKUP($D294,DSR!$B$7:$HS$1000,2,FALSE)</f>
        <v>Pomoć za roditeljsku brigu o novorođenom djetetu za roditelja izvan sustava rada</v>
      </c>
      <c r="F294" t="str">
        <f>VLOOKUP($D294,DSR!$B$7:$HS$1000,3,FALSE)</f>
        <v>Roditelj izvan sustava rada</v>
      </c>
      <c r="G294" t="str">
        <f>VLOOKUP($D294,DSR!$B$7:$HS$1000,4,FALSE)</f>
        <v>DSR_016: §31-33</v>
      </c>
      <c r="H294" t="str">
        <f>VLOOKUP($D294,DSR!$B$7:$HS$1000,5,FALSE)</f>
        <v>MDOMSP</v>
      </c>
      <c r="I294" t="str">
        <f>VLOOKUP($D294,DSR!$B$7:$HS$1000,6,FALSE)</f>
        <v>HZZO</v>
      </c>
      <c r="J294" t="str">
        <f>VLOOKUP($D294,DSR!$B$7:$HS$1000,7,FALSE)</f>
        <v>NN</v>
      </c>
      <c r="K294" t="str">
        <f>VLOOKUP($D294,DSR!$B$7:$HS$1000,8,FALSE)</f>
        <v>OS</v>
      </c>
      <c r="L294" t="str">
        <f>VLOOKUP($D294,DSR!$B$7:$HS$1000,9,FALSE)</f>
        <v>ne</v>
      </c>
      <c r="M294" t="str">
        <f>VLOOKUP($D294,DSR!$B$7:$HS$1000,10,FALSE)</f>
        <v>PO</v>
      </c>
      <c r="N294" t="str">
        <f>VLOOKUP($D294,DSR!$B$7:$HS$1000,11,FALSE)</f>
        <v>FA</v>
      </c>
      <c r="O294" s="247" t="str">
        <f>VLOOKUP($D294,DSR!$B$7:$HS$1000,20,FALSE)</f>
        <v>nd</v>
      </c>
      <c r="P294" t="str">
        <f>VLOOKUP($D294,DSR!$B$7:$HS$1000,22,FALSE)</f>
        <v>nd</v>
      </c>
    </row>
    <row r="295" spans="1:16">
      <c r="A295" t="s">
        <v>47</v>
      </c>
      <c r="B295">
        <v>2014</v>
      </c>
      <c r="C295" t="s">
        <v>313</v>
      </c>
      <c r="D295" t="s">
        <v>1083</v>
      </c>
      <c r="E295" t="str">
        <f>VLOOKUP($D295,DSR!$B$7:$HS$1000,2,FALSE)</f>
        <v>Pomoć za roditeljsku brigu o novorođenom djetetu za roditelja izvan sustava rada</v>
      </c>
      <c r="F295" t="str">
        <f>VLOOKUP($D295,DSR!$B$7:$HS$1000,3,FALSE)</f>
        <v>Roditelj izvan sustava rada</v>
      </c>
      <c r="G295" t="str">
        <f>VLOOKUP($D295,DSR!$B$7:$HS$1000,4,FALSE)</f>
        <v>DSR_016: §31-33</v>
      </c>
      <c r="H295" t="str">
        <f>VLOOKUP($D295,DSR!$B$7:$HS$1000,5,FALSE)</f>
        <v>MDOMSP</v>
      </c>
      <c r="I295" t="str">
        <f>VLOOKUP($D295,DSR!$B$7:$HS$1000,6,FALSE)</f>
        <v>HZZO</v>
      </c>
      <c r="J295" t="str">
        <f>VLOOKUP($D295,DSR!$B$7:$HS$1000,7,FALSE)</f>
        <v>NN</v>
      </c>
      <c r="K295" t="str">
        <f>VLOOKUP($D295,DSR!$B$7:$HS$1000,8,FALSE)</f>
        <v>OS</v>
      </c>
      <c r="L295" t="str">
        <f>VLOOKUP($D295,DSR!$B$7:$HS$1000,9,FALSE)</f>
        <v>ne</v>
      </c>
      <c r="M295" t="str">
        <f>VLOOKUP($D295,DSR!$B$7:$HS$1000,10,FALSE)</f>
        <v>PO</v>
      </c>
      <c r="N295" t="str">
        <f>VLOOKUP($D295,DSR!$B$7:$HS$1000,11,FALSE)</f>
        <v>FA</v>
      </c>
      <c r="O295" s="247">
        <f>VLOOKUP($D295,DSR!$B$7:$HS$1000,24,FALSE)</f>
        <v>10808</v>
      </c>
      <c r="P295">
        <f>VLOOKUP($D295,DSR!$B$7:$HS$1000,26,FALSE)</f>
        <v>103213455.75</v>
      </c>
    </row>
    <row r="296" spans="1:16">
      <c r="A296" t="s">
        <v>47</v>
      </c>
      <c r="B296">
        <v>2015</v>
      </c>
      <c r="C296" t="s">
        <v>313</v>
      </c>
      <c r="D296" t="s">
        <v>1083</v>
      </c>
      <c r="E296" t="str">
        <f>VLOOKUP($D296,DSR!$B$7:$HS$1000,2,FALSE)</f>
        <v>Pomoć za roditeljsku brigu o novorođenom djetetu za roditelja izvan sustava rada</v>
      </c>
      <c r="F296" t="str">
        <f>VLOOKUP($D296,DSR!$B$7:$HS$1000,3,FALSE)</f>
        <v>Roditelj izvan sustava rada</v>
      </c>
      <c r="G296" t="str">
        <f>VLOOKUP($D296,DSR!$B$7:$HS$1000,4,FALSE)</f>
        <v>DSR_016: §31-33</v>
      </c>
      <c r="H296" t="str">
        <f>VLOOKUP($D296,DSR!$B$7:$HS$1000,5,FALSE)</f>
        <v>MDOMSP</v>
      </c>
      <c r="I296" t="str">
        <f>VLOOKUP($D296,DSR!$B$7:$HS$1000,6,FALSE)</f>
        <v>HZZO</v>
      </c>
      <c r="J296" t="str">
        <f>VLOOKUP($D296,DSR!$B$7:$HS$1000,7,FALSE)</f>
        <v>NN</v>
      </c>
      <c r="K296" t="str">
        <f>VLOOKUP($D296,DSR!$B$7:$HS$1000,8,FALSE)</f>
        <v>OS</v>
      </c>
      <c r="L296" t="str">
        <f>VLOOKUP($D296,DSR!$B$7:$HS$1000,9,FALSE)</f>
        <v>ne</v>
      </c>
      <c r="M296" t="str">
        <f>VLOOKUP($D296,DSR!$B$7:$HS$1000,10,FALSE)</f>
        <v>PO</v>
      </c>
      <c r="N296" t="str">
        <f>VLOOKUP($D296,DSR!$B$7:$HS$1000,11,FALSE)</f>
        <v>FA</v>
      </c>
      <c r="O296" s="247">
        <f>VLOOKUP($D296,DSR!$B$7:$HS$1000,28,FALSE)</f>
        <v>11208</v>
      </c>
      <c r="P296">
        <f>VLOOKUP($D296,DSR!$B$7:$HS$1000,30,FALSE)</f>
        <v>107904811.58</v>
      </c>
    </row>
    <row r="297" spans="1:16">
      <c r="A297" t="s">
        <v>47</v>
      </c>
      <c r="B297">
        <v>2011</v>
      </c>
      <c r="C297" t="s">
        <v>313</v>
      </c>
      <c r="D297" t="s">
        <v>1086</v>
      </c>
      <c r="E297" t="str">
        <f>VLOOKUP($D297,DSR!$B$7:$HS$1000,2,FALSE)</f>
        <v>Naknada za slučaj smrti djeteta za roditelja izvan sustava rada</v>
      </c>
      <c r="F297" t="str">
        <f>VLOOKUP($D297,DSR!$B$7:$HS$1000,3,FALSE)</f>
        <v>Majka izvan sustava rada u slučaju smrti djeteta, 3 mjeseca od mjeseca u kojem je nastupila smrt djeteta</v>
      </c>
      <c r="G297" t="str">
        <f>VLOOKUP($D297,DSR!$B$7:$HS$1000,4,FALSE)</f>
        <v>DSR_016: §33.3.</v>
      </c>
      <c r="H297" t="str">
        <f>VLOOKUP($D297,DSR!$B$7:$HS$1000,5,FALSE)</f>
        <v>MDOMSP</v>
      </c>
      <c r="I297" t="str">
        <f>VLOOKUP($D297,DSR!$B$7:$HS$1000,6,FALSE)</f>
        <v>HZZO</v>
      </c>
      <c r="J297" t="str">
        <f>VLOOKUP($D297,DSR!$B$7:$HS$1000,7,FALSE)</f>
        <v>NN</v>
      </c>
      <c r="K297" t="str">
        <f>VLOOKUP($D297,DSR!$B$7:$HS$1000,8,FALSE)</f>
        <v>OS</v>
      </c>
      <c r="L297" t="str">
        <f>VLOOKUP($D297,DSR!$B$7:$HS$1000,9,FALSE)</f>
        <v>ne</v>
      </c>
      <c r="M297" t="str">
        <f>VLOOKUP($D297,DSR!$B$7:$HS$1000,10,FALSE)</f>
        <v>PO</v>
      </c>
      <c r="N297" t="str">
        <f>VLOOKUP($D297,DSR!$B$7:$HS$1000,11,FALSE)</f>
        <v>FA</v>
      </c>
      <c r="O297" t="str">
        <f>VLOOKUP($D297,DSR!$B$7:$HS$1000,12,FALSE)</f>
        <v>nd</v>
      </c>
      <c r="P297" t="str">
        <f>VLOOKUP($D297,DSR!$B$7:$HS$1000,14,FALSE)</f>
        <v>nd</v>
      </c>
    </row>
    <row r="298" spans="1:16">
      <c r="A298" t="s">
        <v>47</v>
      </c>
      <c r="B298">
        <v>2012</v>
      </c>
      <c r="C298" t="s">
        <v>313</v>
      </c>
      <c r="D298" t="s">
        <v>1086</v>
      </c>
      <c r="E298" t="str">
        <f>VLOOKUP($D298,DSR!$B$7:$HS$1000,2,FALSE)</f>
        <v>Naknada za slučaj smrti djeteta za roditelja izvan sustava rada</v>
      </c>
      <c r="F298" t="str">
        <f>VLOOKUP($D298,DSR!$B$7:$HS$1000,3,FALSE)</f>
        <v>Majka izvan sustava rada u slučaju smrti djeteta, 3 mjeseca od mjeseca u kojem je nastupila smrt djeteta</v>
      </c>
      <c r="G298" t="str">
        <f>VLOOKUP($D298,DSR!$B$7:$HS$1000,4,FALSE)</f>
        <v>DSR_016: §33.3.</v>
      </c>
      <c r="H298" t="str">
        <f>VLOOKUP($D298,DSR!$B$7:$HS$1000,5,FALSE)</f>
        <v>MDOMSP</v>
      </c>
      <c r="I298" t="str">
        <f>VLOOKUP($D298,DSR!$B$7:$HS$1000,6,FALSE)</f>
        <v>HZZO</v>
      </c>
      <c r="J298" t="str">
        <f>VLOOKUP($D298,DSR!$B$7:$HS$1000,7,FALSE)</f>
        <v>NN</v>
      </c>
      <c r="K298" t="str">
        <f>VLOOKUP($D298,DSR!$B$7:$HS$1000,8,FALSE)</f>
        <v>OS</v>
      </c>
      <c r="L298" t="str">
        <f>VLOOKUP($D298,DSR!$B$7:$HS$1000,9,FALSE)</f>
        <v>ne</v>
      </c>
      <c r="M298" t="str">
        <f>VLOOKUP($D298,DSR!$B$7:$HS$1000,10,FALSE)</f>
        <v>PO</v>
      </c>
      <c r="N298" t="str">
        <f>VLOOKUP($D298,DSR!$B$7:$HS$1000,11,FALSE)</f>
        <v>FA</v>
      </c>
      <c r="O298" s="247" t="str">
        <f>VLOOKUP($D298,DSR!$B$7:$HS$1000,16,FALSE)</f>
        <v>nd</v>
      </c>
      <c r="P298" t="str">
        <f>VLOOKUP($D298,DSR!$B$7:$HS$1000,18,FALSE)</f>
        <v>nd</v>
      </c>
    </row>
    <row r="299" spans="1:16">
      <c r="A299" t="s">
        <v>47</v>
      </c>
      <c r="B299">
        <v>2013</v>
      </c>
      <c r="C299" t="s">
        <v>313</v>
      </c>
      <c r="D299" t="s">
        <v>1086</v>
      </c>
      <c r="E299" t="str">
        <f>VLOOKUP($D299,DSR!$B$7:$HS$1000,2,FALSE)</f>
        <v>Naknada za slučaj smrti djeteta za roditelja izvan sustava rada</v>
      </c>
      <c r="F299" t="str">
        <f>VLOOKUP($D299,DSR!$B$7:$HS$1000,3,FALSE)</f>
        <v>Majka izvan sustava rada u slučaju smrti djeteta, 3 mjeseca od mjeseca u kojem je nastupila smrt djeteta</v>
      </c>
      <c r="G299" t="str">
        <f>VLOOKUP($D299,DSR!$B$7:$HS$1000,4,FALSE)</f>
        <v>DSR_016: §33.3.</v>
      </c>
      <c r="H299" t="str">
        <f>VLOOKUP($D299,DSR!$B$7:$HS$1000,5,FALSE)</f>
        <v>MDOMSP</v>
      </c>
      <c r="I299" t="str">
        <f>VLOOKUP($D299,DSR!$B$7:$HS$1000,6,FALSE)</f>
        <v>HZZO</v>
      </c>
      <c r="J299" t="str">
        <f>VLOOKUP($D299,DSR!$B$7:$HS$1000,7,FALSE)</f>
        <v>NN</v>
      </c>
      <c r="K299" t="str">
        <f>VLOOKUP($D299,DSR!$B$7:$HS$1000,8,FALSE)</f>
        <v>OS</v>
      </c>
      <c r="L299" t="str">
        <f>VLOOKUP($D299,DSR!$B$7:$HS$1000,9,FALSE)</f>
        <v>ne</v>
      </c>
      <c r="M299" t="str">
        <f>VLOOKUP($D299,DSR!$B$7:$HS$1000,10,FALSE)</f>
        <v>PO</v>
      </c>
      <c r="N299" t="str">
        <f>VLOOKUP($D299,DSR!$B$7:$HS$1000,11,FALSE)</f>
        <v>FA</v>
      </c>
      <c r="O299" s="247" t="str">
        <f>VLOOKUP($D299,DSR!$B$7:$HS$1000,20,FALSE)</f>
        <v>nd</v>
      </c>
      <c r="P299" t="str">
        <f>VLOOKUP($D299,DSR!$B$7:$HS$1000,22,FALSE)</f>
        <v>nd</v>
      </c>
    </row>
    <row r="300" spans="1:16">
      <c r="A300" t="s">
        <v>47</v>
      </c>
      <c r="B300">
        <v>2014</v>
      </c>
      <c r="C300" t="s">
        <v>313</v>
      </c>
      <c r="D300" t="s">
        <v>1086</v>
      </c>
      <c r="E300" t="str">
        <f>VLOOKUP($D300,DSR!$B$7:$HS$1000,2,FALSE)</f>
        <v>Naknada za slučaj smrti djeteta za roditelja izvan sustava rada</v>
      </c>
      <c r="F300" t="str">
        <f>VLOOKUP($D300,DSR!$B$7:$HS$1000,3,FALSE)</f>
        <v>Majka izvan sustava rada u slučaju smrti djeteta, 3 mjeseca od mjeseca u kojem je nastupila smrt djeteta</v>
      </c>
      <c r="G300" t="str">
        <f>VLOOKUP($D300,DSR!$B$7:$HS$1000,4,FALSE)</f>
        <v>DSR_016: §33.3.</v>
      </c>
      <c r="H300" t="str">
        <f>VLOOKUP($D300,DSR!$B$7:$HS$1000,5,FALSE)</f>
        <v>MDOMSP</v>
      </c>
      <c r="I300" t="str">
        <f>VLOOKUP($D300,DSR!$B$7:$HS$1000,6,FALSE)</f>
        <v>HZZO</v>
      </c>
      <c r="J300" t="str">
        <f>VLOOKUP($D300,DSR!$B$7:$HS$1000,7,FALSE)</f>
        <v>NN</v>
      </c>
      <c r="K300" t="str">
        <f>VLOOKUP($D300,DSR!$B$7:$HS$1000,8,FALSE)</f>
        <v>OS</v>
      </c>
      <c r="L300" t="str">
        <f>VLOOKUP($D300,DSR!$B$7:$HS$1000,9,FALSE)</f>
        <v>ne</v>
      </c>
      <c r="M300" t="str">
        <f>VLOOKUP($D300,DSR!$B$7:$HS$1000,10,FALSE)</f>
        <v>PO</v>
      </c>
      <c r="N300" t="str">
        <f>VLOOKUP($D300,DSR!$B$7:$HS$1000,11,FALSE)</f>
        <v>FA</v>
      </c>
      <c r="O300" s="247">
        <f>VLOOKUP($D300,DSR!$B$7:$HS$1000,24,FALSE)</f>
        <v>29</v>
      </c>
      <c r="P300">
        <f>VLOOKUP($D300,DSR!$B$7:$HS$1000,26,FALSE)</f>
        <v>102305.34</v>
      </c>
    </row>
    <row r="301" spans="1:16">
      <c r="A301" t="s">
        <v>47</v>
      </c>
      <c r="B301">
        <v>2015</v>
      </c>
      <c r="C301" t="s">
        <v>313</v>
      </c>
      <c r="D301" t="s">
        <v>1086</v>
      </c>
      <c r="E301" t="str">
        <f>VLOOKUP($D301,DSR!$B$7:$HS$1000,2,FALSE)</f>
        <v>Naknada za slučaj smrti djeteta za roditelja izvan sustava rada</v>
      </c>
      <c r="F301" t="str">
        <f>VLOOKUP($D301,DSR!$B$7:$HS$1000,3,FALSE)</f>
        <v>Majka izvan sustava rada u slučaju smrti djeteta, 3 mjeseca od mjeseca u kojem je nastupila smrt djeteta</v>
      </c>
      <c r="G301" t="str">
        <f>VLOOKUP($D301,DSR!$B$7:$HS$1000,4,FALSE)</f>
        <v>DSR_016: §33.3.</v>
      </c>
      <c r="H301" t="str">
        <f>VLOOKUP($D301,DSR!$B$7:$HS$1000,5,FALSE)</f>
        <v>MDOMSP</v>
      </c>
      <c r="I301" t="str">
        <f>VLOOKUP($D301,DSR!$B$7:$HS$1000,6,FALSE)</f>
        <v>HZZO</v>
      </c>
      <c r="J301" t="str">
        <f>VLOOKUP($D301,DSR!$B$7:$HS$1000,7,FALSE)</f>
        <v>NN</v>
      </c>
      <c r="K301" t="str">
        <f>VLOOKUP($D301,DSR!$B$7:$HS$1000,8,FALSE)</f>
        <v>OS</v>
      </c>
      <c r="L301" t="str">
        <f>VLOOKUP($D301,DSR!$B$7:$HS$1000,9,FALSE)</f>
        <v>ne</v>
      </c>
      <c r="M301" t="str">
        <f>VLOOKUP($D301,DSR!$B$7:$HS$1000,10,FALSE)</f>
        <v>PO</v>
      </c>
      <c r="N301" t="str">
        <f>VLOOKUP($D301,DSR!$B$7:$HS$1000,11,FALSE)</f>
        <v>FA</v>
      </c>
      <c r="O301" s="247">
        <f>VLOOKUP($D301,DSR!$B$7:$HS$1000,28,FALSE)</f>
        <v>29</v>
      </c>
      <c r="P301">
        <f>VLOOKUP($D301,DSR!$B$7:$HS$1000,30,FALSE)</f>
        <v>109570.91</v>
      </c>
    </row>
    <row r="302" spans="1:16">
      <c r="A302" t="s">
        <v>47</v>
      </c>
      <c r="B302">
        <v>2011</v>
      </c>
      <c r="C302" t="s">
        <v>313</v>
      </c>
      <c r="D302" t="s">
        <v>1090</v>
      </c>
      <c r="E302" t="str">
        <f>VLOOKUP($D302,DSR!$B$7:$HS$1000,2,FALSE)</f>
        <v>Naknada za posvojiteljsku poštedu od rada za posvojitelja koji ostvaruje drugi dohodak, posvojitelja poljoprivrednika i nezaposlenog posvojitelja</v>
      </c>
      <c r="F302" t="str">
        <f>VLOOKUP($D302,DSR!$B$7:$HS$1000,3,FALSE)</f>
        <v>Posvojitelj koji ostvaruje drugi dohodak, posvojitelj poljoprivrednik i nezaposleni posvojitelja</v>
      </c>
      <c r="G302" t="str">
        <f>VLOOKUP($D302,DSR!$B$7:$HS$1000,4,FALSE)</f>
        <v>DSR_016: §38-39</v>
      </c>
      <c r="H302" t="str">
        <f>VLOOKUP($D302,DSR!$B$7:$HS$1000,5,FALSE)</f>
        <v>MDOMSP</v>
      </c>
      <c r="I302" t="str">
        <f>VLOOKUP($D302,DSR!$B$7:$HS$1000,6,FALSE)</f>
        <v>HZZO</v>
      </c>
      <c r="J302" t="str">
        <f>VLOOKUP($D302,DSR!$B$7:$HS$1000,7,FALSE)</f>
        <v>NN</v>
      </c>
      <c r="K302" t="str">
        <f>VLOOKUP($D302,DSR!$B$7:$HS$1000,8,FALSE)</f>
        <v>OS</v>
      </c>
      <c r="L302" t="str">
        <f>VLOOKUP($D302,DSR!$B$7:$HS$1000,9,FALSE)</f>
        <v>ne</v>
      </c>
      <c r="M302" t="str">
        <f>VLOOKUP($D302,DSR!$B$7:$HS$1000,10,FALSE)</f>
        <v>PO</v>
      </c>
      <c r="N302" t="str">
        <f>VLOOKUP($D302,DSR!$B$7:$HS$1000,11,FALSE)</f>
        <v>FA</v>
      </c>
      <c r="O302" t="str">
        <f>VLOOKUP($D302,DSR!$B$7:$HS$1000,12,FALSE)</f>
        <v>nd</v>
      </c>
      <c r="P302" t="str">
        <f>VLOOKUP($D302,DSR!$B$7:$HS$1000,14,FALSE)</f>
        <v>nd</v>
      </c>
    </row>
    <row r="303" spans="1:16">
      <c r="A303" t="s">
        <v>47</v>
      </c>
      <c r="B303">
        <v>2012</v>
      </c>
      <c r="C303" t="s">
        <v>313</v>
      </c>
      <c r="D303" t="s">
        <v>1090</v>
      </c>
      <c r="E303" t="str">
        <f>VLOOKUP($D303,DSR!$B$7:$HS$1000,2,FALSE)</f>
        <v>Naknada za posvojiteljsku poštedu od rada za posvojitelja koji ostvaruje drugi dohodak, posvojitelja poljoprivrednika i nezaposlenog posvojitelja</v>
      </c>
      <c r="F303" t="str">
        <f>VLOOKUP($D303,DSR!$B$7:$HS$1000,3,FALSE)</f>
        <v>Posvojitelj koji ostvaruje drugi dohodak, posvojitelj poljoprivrednik i nezaposleni posvojitelja</v>
      </c>
      <c r="G303" t="str">
        <f>VLOOKUP($D303,DSR!$B$7:$HS$1000,4,FALSE)</f>
        <v>DSR_016: §38-39</v>
      </c>
      <c r="H303" t="str">
        <f>VLOOKUP($D303,DSR!$B$7:$HS$1000,5,FALSE)</f>
        <v>MDOMSP</v>
      </c>
      <c r="I303" t="str">
        <f>VLOOKUP($D303,DSR!$B$7:$HS$1000,6,FALSE)</f>
        <v>HZZO</v>
      </c>
      <c r="J303" t="str">
        <f>VLOOKUP($D303,DSR!$B$7:$HS$1000,7,FALSE)</f>
        <v>NN</v>
      </c>
      <c r="K303" t="str">
        <f>VLOOKUP($D303,DSR!$B$7:$HS$1000,8,FALSE)</f>
        <v>OS</v>
      </c>
      <c r="L303" t="str">
        <f>VLOOKUP($D303,DSR!$B$7:$HS$1000,9,FALSE)</f>
        <v>ne</v>
      </c>
      <c r="M303" t="str">
        <f>VLOOKUP($D303,DSR!$B$7:$HS$1000,10,FALSE)</f>
        <v>PO</v>
      </c>
      <c r="N303" t="str">
        <f>VLOOKUP($D303,DSR!$B$7:$HS$1000,11,FALSE)</f>
        <v>FA</v>
      </c>
      <c r="O303" s="247" t="str">
        <f>VLOOKUP($D303,DSR!$B$7:$HS$1000,16,FALSE)</f>
        <v>nd</v>
      </c>
      <c r="P303" t="str">
        <f>VLOOKUP($D303,DSR!$B$7:$HS$1000,18,FALSE)</f>
        <v>nd</v>
      </c>
    </row>
    <row r="304" spans="1:16">
      <c r="A304" t="s">
        <v>47</v>
      </c>
      <c r="B304">
        <v>2013</v>
      </c>
      <c r="C304" t="s">
        <v>313</v>
      </c>
      <c r="D304" t="s">
        <v>1090</v>
      </c>
      <c r="E304" t="str">
        <f>VLOOKUP($D304,DSR!$B$7:$HS$1000,2,FALSE)</f>
        <v>Naknada za posvojiteljsku poštedu od rada za posvojitelja koji ostvaruje drugi dohodak, posvojitelja poljoprivrednika i nezaposlenog posvojitelja</v>
      </c>
      <c r="F304" t="str">
        <f>VLOOKUP($D304,DSR!$B$7:$HS$1000,3,FALSE)</f>
        <v>Posvojitelj koji ostvaruje drugi dohodak, posvojitelj poljoprivrednik i nezaposleni posvojitelja</v>
      </c>
      <c r="G304" t="str">
        <f>VLOOKUP($D304,DSR!$B$7:$HS$1000,4,FALSE)</f>
        <v>DSR_016: §38-39</v>
      </c>
      <c r="H304" t="str">
        <f>VLOOKUP($D304,DSR!$B$7:$HS$1000,5,FALSE)</f>
        <v>MDOMSP</v>
      </c>
      <c r="I304" t="str">
        <f>VLOOKUP($D304,DSR!$B$7:$HS$1000,6,FALSE)</f>
        <v>HZZO</v>
      </c>
      <c r="J304" t="str">
        <f>VLOOKUP($D304,DSR!$B$7:$HS$1000,7,FALSE)</f>
        <v>NN</v>
      </c>
      <c r="K304" t="str">
        <f>VLOOKUP($D304,DSR!$B$7:$HS$1000,8,FALSE)</f>
        <v>OS</v>
      </c>
      <c r="L304" t="str">
        <f>VLOOKUP($D304,DSR!$B$7:$HS$1000,9,FALSE)</f>
        <v>ne</v>
      </c>
      <c r="M304" t="str">
        <f>VLOOKUP($D304,DSR!$B$7:$HS$1000,10,FALSE)</f>
        <v>PO</v>
      </c>
      <c r="N304" t="str">
        <f>VLOOKUP($D304,DSR!$B$7:$HS$1000,11,FALSE)</f>
        <v>FA</v>
      </c>
      <c r="O304" s="247" t="str">
        <f>VLOOKUP($D304,DSR!$B$7:$HS$1000,20,FALSE)</f>
        <v>nd</v>
      </c>
      <c r="P304" t="str">
        <f>VLOOKUP($D304,DSR!$B$7:$HS$1000,22,FALSE)</f>
        <v>nd</v>
      </c>
    </row>
    <row r="305" spans="1:16">
      <c r="A305" t="s">
        <v>47</v>
      </c>
      <c r="B305">
        <v>2014</v>
      </c>
      <c r="C305" t="s">
        <v>313</v>
      </c>
      <c r="D305" t="s">
        <v>1090</v>
      </c>
      <c r="E305" t="str">
        <f>VLOOKUP($D305,DSR!$B$7:$HS$1000,2,FALSE)</f>
        <v>Naknada za posvojiteljsku poštedu od rada za posvojitelja koji ostvaruje drugi dohodak, posvojitelja poljoprivrednika i nezaposlenog posvojitelja</v>
      </c>
      <c r="F305" t="str">
        <f>VLOOKUP($D305,DSR!$B$7:$HS$1000,3,FALSE)</f>
        <v>Posvojitelj koji ostvaruje drugi dohodak, posvojitelj poljoprivrednik i nezaposleni posvojitelja</v>
      </c>
      <c r="G305" t="str">
        <f>VLOOKUP($D305,DSR!$B$7:$HS$1000,4,FALSE)</f>
        <v>DSR_016: §38-39</v>
      </c>
      <c r="H305" t="str">
        <f>VLOOKUP($D305,DSR!$B$7:$HS$1000,5,FALSE)</f>
        <v>MDOMSP</v>
      </c>
      <c r="I305" t="str">
        <f>VLOOKUP($D305,DSR!$B$7:$HS$1000,6,FALSE)</f>
        <v>HZZO</v>
      </c>
      <c r="J305" t="str">
        <f>VLOOKUP($D305,DSR!$B$7:$HS$1000,7,FALSE)</f>
        <v>NN</v>
      </c>
      <c r="K305" t="str">
        <f>VLOOKUP($D305,DSR!$B$7:$HS$1000,8,FALSE)</f>
        <v>OS</v>
      </c>
      <c r="L305" t="str">
        <f>VLOOKUP($D305,DSR!$B$7:$HS$1000,9,FALSE)</f>
        <v>ne</v>
      </c>
      <c r="M305" t="str">
        <f>VLOOKUP($D305,DSR!$B$7:$HS$1000,10,FALSE)</f>
        <v>PO</v>
      </c>
      <c r="N305" t="str">
        <f>VLOOKUP($D305,DSR!$B$7:$HS$1000,11,FALSE)</f>
        <v>FA</v>
      </c>
      <c r="O305" s="247">
        <f>VLOOKUP($D305,DSR!$B$7:$HS$1000,24,FALSE)</f>
        <v>13</v>
      </c>
      <c r="P305">
        <f>VLOOKUP($D305,DSR!$B$7:$HS$1000,26,FALSE)</f>
        <v>147602.81</v>
      </c>
    </row>
    <row r="306" spans="1:16">
      <c r="A306" t="s">
        <v>47</v>
      </c>
      <c r="B306">
        <v>2015</v>
      </c>
      <c r="C306" t="s">
        <v>313</v>
      </c>
      <c r="D306" t="s">
        <v>1090</v>
      </c>
      <c r="E306" t="str">
        <f>VLOOKUP($D306,DSR!$B$7:$HS$1000,2,FALSE)</f>
        <v>Naknada za posvojiteljsku poštedu od rada za posvojitelja koji ostvaruje drugi dohodak, posvojitelja poljoprivrednika i nezaposlenog posvojitelja</v>
      </c>
      <c r="F306" t="str">
        <f>VLOOKUP($D306,DSR!$B$7:$HS$1000,3,FALSE)</f>
        <v>Posvojitelj koji ostvaruje drugi dohodak, posvojitelj poljoprivrednik i nezaposleni posvojitelja</v>
      </c>
      <c r="G306" t="str">
        <f>VLOOKUP($D306,DSR!$B$7:$HS$1000,4,FALSE)</f>
        <v>DSR_016: §38-39</v>
      </c>
      <c r="H306" t="str">
        <f>VLOOKUP($D306,DSR!$B$7:$HS$1000,5,FALSE)</f>
        <v>MDOMSP</v>
      </c>
      <c r="I306" t="str">
        <f>VLOOKUP($D306,DSR!$B$7:$HS$1000,6,FALSE)</f>
        <v>HZZO</v>
      </c>
      <c r="J306" t="str">
        <f>VLOOKUP($D306,DSR!$B$7:$HS$1000,7,FALSE)</f>
        <v>NN</v>
      </c>
      <c r="K306" t="str">
        <f>VLOOKUP($D306,DSR!$B$7:$HS$1000,8,FALSE)</f>
        <v>OS</v>
      </c>
      <c r="L306" t="str">
        <f>VLOOKUP($D306,DSR!$B$7:$HS$1000,9,FALSE)</f>
        <v>ne</v>
      </c>
      <c r="M306" t="str">
        <f>VLOOKUP($D306,DSR!$B$7:$HS$1000,10,FALSE)</f>
        <v>PO</v>
      </c>
      <c r="N306" t="str">
        <f>VLOOKUP($D306,DSR!$B$7:$HS$1000,11,FALSE)</f>
        <v>FA</v>
      </c>
      <c r="O306" s="247">
        <f>VLOOKUP($D306,DSR!$B$7:$HS$1000,28,FALSE)</f>
        <v>12</v>
      </c>
      <c r="P306">
        <f>VLOOKUP($D306,DSR!$B$7:$HS$1000,30,FALSE)</f>
        <v>80150.95</v>
      </c>
    </row>
    <row r="307" spans="1:16">
      <c r="A307" t="s">
        <v>47</v>
      </c>
      <c r="B307">
        <v>2011</v>
      </c>
      <c r="C307" t="s">
        <v>313</v>
      </c>
      <c r="D307" t="s">
        <v>1094</v>
      </c>
      <c r="E307" t="str">
        <f>VLOOKUP($D307,DSR!$B$7:$HS$1000,2,FALSE)</f>
        <v>Pomoć za posvojiteljsku brigu o djetetu za posvojitelja izvan sustava rada</v>
      </c>
      <c r="F307" t="str">
        <f>VLOOKUP($D307,DSR!$B$7:$HS$1000,3,FALSE)</f>
        <v>Posvojitelj izvan sustava rada</v>
      </c>
      <c r="G307" t="str">
        <f>VLOOKUP($D307,DSR!$B$7:$HS$1000,4,FALSE)</f>
        <v>DSR_016: §38-39</v>
      </c>
      <c r="H307" t="str">
        <f>VLOOKUP($D307,DSR!$B$7:$HS$1000,5,FALSE)</f>
        <v>MDOMSP</v>
      </c>
      <c r="I307" t="str">
        <f>VLOOKUP($D307,DSR!$B$7:$HS$1000,6,FALSE)</f>
        <v>HZZO</v>
      </c>
      <c r="J307" t="str">
        <f>VLOOKUP($D307,DSR!$B$7:$HS$1000,7,FALSE)</f>
        <v>NN</v>
      </c>
      <c r="K307" t="str">
        <f>VLOOKUP($D307,DSR!$B$7:$HS$1000,8,FALSE)</f>
        <v>OS</v>
      </c>
      <c r="L307" t="str">
        <f>VLOOKUP($D307,DSR!$B$7:$HS$1000,9,FALSE)</f>
        <v>ne</v>
      </c>
      <c r="M307" t="str">
        <f>VLOOKUP($D307,DSR!$B$7:$HS$1000,10,FALSE)</f>
        <v>PO</v>
      </c>
      <c r="N307" t="str">
        <f>VLOOKUP($D307,DSR!$B$7:$HS$1000,11,FALSE)</f>
        <v>FA</v>
      </c>
      <c r="O307" t="str">
        <f>VLOOKUP($D307,DSR!$B$7:$HS$1000,12,FALSE)</f>
        <v>nd</v>
      </c>
      <c r="P307" t="str">
        <f>VLOOKUP($D307,DSR!$B$7:$HS$1000,14,FALSE)</f>
        <v>nd</v>
      </c>
    </row>
    <row r="308" spans="1:16">
      <c r="A308" t="s">
        <v>47</v>
      </c>
      <c r="B308">
        <v>2012</v>
      </c>
      <c r="C308" t="s">
        <v>313</v>
      </c>
      <c r="D308" t="s">
        <v>1094</v>
      </c>
      <c r="E308" t="str">
        <f>VLOOKUP($D308,DSR!$B$7:$HS$1000,2,FALSE)</f>
        <v>Pomoć za posvojiteljsku brigu o djetetu za posvojitelja izvan sustava rada</v>
      </c>
      <c r="F308" t="str">
        <f>VLOOKUP($D308,DSR!$B$7:$HS$1000,3,FALSE)</f>
        <v>Posvojitelj izvan sustava rada</v>
      </c>
      <c r="G308" t="str">
        <f>VLOOKUP($D308,DSR!$B$7:$HS$1000,4,FALSE)</f>
        <v>DSR_016: §38-39</v>
      </c>
      <c r="H308" t="str">
        <f>VLOOKUP($D308,DSR!$B$7:$HS$1000,5,FALSE)</f>
        <v>MDOMSP</v>
      </c>
      <c r="I308" t="str">
        <f>VLOOKUP($D308,DSR!$B$7:$HS$1000,6,FALSE)</f>
        <v>HZZO</v>
      </c>
      <c r="J308" t="str">
        <f>VLOOKUP($D308,DSR!$B$7:$HS$1000,7,FALSE)</f>
        <v>NN</v>
      </c>
      <c r="K308" t="str">
        <f>VLOOKUP($D308,DSR!$B$7:$HS$1000,8,FALSE)</f>
        <v>OS</v>
      </c>
      <c r="L308" t="str">
        <f>VLOOKUP($D308,DSR!$B$7:$HS$1000,9,FALSE)</f>
        <v>ne</v>
      </c>
      <c r="M308" t="str">
        <f>VLOOKUP($D308,DSR!$B$7:$HS$1000,10,FALSE)</f>
        <v>PO</v>
      </c>
      <c r="N308" t="str">
        <f>VLOOKUP($D308,DSR!$B$7:$HS$1000,11,FALSE)</f>
        <v>FA</v>
      </c>
      <c r="O308" s="247" t="str">
        <f>VLOOKUP($D308,DSR!$B$7:$HS$1000,16,FALSE)</f>
        <v>nd</v>
      </c>
      <c r="P308" t="str">
        <f>VLOOKUP($D308,DSR!$B$7:$HS$1000,18,FALSE)</f>
        <v>nd</v>
      </c>
    </row>
    <row r="309" spans="1:16">
      <c r="A309" t="s">
        <v>47</v>
      </c>
      <c r="B309">
        <v>2013</v>
      </c>
      <c r="C309" t="s">
        <v>313</v>
      </c>
      <c r="D309" t="s">
        <v>1094</v>
      </c>
      <c r="E309" t="str">
        <f>VLOOKUP($D309,DSR!$B$7:$HS$1000,2,FALSE)</f>
        <v>Pomoć za posvojiteljsku brigu o djetetu za posvojitelja izvan sustava rada</v>
      </c>
      <c r="F309" t="str">
        <f>VLOOKUP($D309,DSR!$B$7:$HS$1000,3,FALSE)</f>
        <v>Posvojitelj izvan sustava rada</v>
      </c>
      <c r="G309" t="str">
        <f>VLOOKUP($D309,DSR!$B$7:$HS$1000,4,FALSE)</f>
        <v>DSR_016: §38-39</v>
      </c>
      <c r="H309" t="str">
        <f>VLOOKUP($D309,DSR!$B$7:$HS$1000,5,FALSE)</f>
        <v>MDOMSP</v>
      </c>
      <c r="I309" t="str">
        <f>VLOOKUP($D309,DSR!$B$7:$HS$1000,6,FALSE)</f>
        <v>HZZO</v>
      </c>
      <c r="J309" t="str">
        <f>VLOOKUP($D309,DSR!$B$7:$HS$1000,7,FALSE)</f>
        <v>NN</v>
      </c>
      <c r="K309" t="str">
        <f>VLOOKUP($D309,DSR!$B$7:$HS$1000,8,FALSE)</f>
        <v>OS</v>
      </c>
      <c r="L309" t="str">
        <f>VLOOKUP($D309,DSR!$B$7:$HS$1000,9,FALSE)</f>
        <v>ne</v>
      </c>
      <c r="M309" t="str">
        <f>VLOOKUP($D309,DSR!$B$7:$HS$1000,10,FALSE)</f>
        <v>PO</v>
      </c>
      <c r="N309" t="str">
        <f>VLOOKUP($D309,DSR!$B$7:$HS$1000,11,FALSE)</f>
        <v>FA</v>
      </c>
      <c r="O309" s="247" t="str">
        <f>VLOOKUP($D309,DSR!$B$7:$HS$1000,20,FALSE)</f>
        <v>nd</v>
      </c>
      <c r="P309" t="str">
        <f>VLOOKUP($D309,DSR!$B$7:$HS$1000,22,FALSE)</f>
        <v>nd</v>
      </c>
    </row>
    <row r="310" spans="1:16">
      <c r="A310" t="s">
        <v>47</v>
      </c>
      <c r="B310">
        <v>2014</v>
      </c>
      <c r="C310" t="s">
        <v>313</v>
      </c>
      <c r="D310" t="s">
        <v>1094</v>
      </c>
      <c r="E310" t="str">
        <f>VLOOKUP($D310,DSR!$B$7:$HS$1000,2,FALSE)</f>
        <v>Pomoć za posvojiteljsku brigu o djetetu za posvojitelja izvan sustava rada</v>
      </c>
      <c r="F310" t="str">
        <f>VLOOKUP($D310,DSR!$B$7:$HS$1000,3,FALSE)</f>
        <v>Posvojitelj izvan sustava rada</v>
      </c>
      <c r="G310" t="str">
        <f>VLOOKUP($D310,DSR!$B$7:$HS$1000,4,FALSE)</f>
        <v>DSR_016: §38-39</v>
      </c>
      <c r="H310" t="str">
        <f>VLOOKUP($D310,DSR!$B$7:$HS$1000,5,FALSE)</f>
        <v>MDOMSP</v>
      </c>
      <c r="I310" t="str">
        <f>VLOOKUP($D310,DSR!$B$7:$HS$1000,6,FALSE)</f>
        <v>HZZO</v>
      </c>
      <c r="J310" t="str">
        <f>VLOOKUP($D310,DSR!$B$7:$HS$1000,7,FALSE)</f>
        <v>NN</v>
      </c>
      <c r="K310" t="str">
        <f>VLOOKUP($D310,DSR!$B$7:$HS$1000,8,FALSE)</f>
        <v>OS</v>
      </c>
      <c r="L310" t="str">
        <f>VLOOKUP($D310,DSR!$B$7:$HS$1000,9,FALSE)</f>
        <v>ne</v>
      </c>
      <c r="M310" t="str">
        <f>VLOOKUP($D310,DSR!$B$7:$HS$1000,10,FALSE)</f>
        <v>PO</v>
      </c>
      <c r="N310" t="str">
        <f>VLOOKUP($D310,DSR!$B$7:$HS$1000,11,FALSE)</f>
        <v>FA</v>
      </c>
      <c r="O310" s="247">
        <f>VLOOKUP($D310,DSR!$B$7:$HS$1000,24,FALSE)</f>
        <v>12</v>
      </c>
      <c r="P310">
        <f>VLOOKUP($D310,DSR!$B$7:$HS$1000,26,FALSE)</f>
        <v>142607.82999999999</v>
      </c>
    </row>
    <row r="311" spans="1:16">
      <c r="A311" t="s">
        <v>47</v>
      </c>
      <c r="B311">
        <v>2015</v>
      </c>
      <c r="C311" t="s">
        <v>313</v>
      </c>
      <c r="D311" t="s">
        <v>1094</v>
      </c>
      <c r="E311" t="str">
        <f>VLOOKUP($D311,DSR!$B$7:$HS$1000,2,FALSE)</f>
        <v>Pomoć za posvojiteljsku brigu o djetetu za posvojitelja izvan sustava rada</v>
      </c>
      <c r="F311" t="str">
        <f>VLOOKUP($D311,DSR!$B$7:$HS$1000,3,FALSE)</f>
        <v>Posvojitelj izvan sustava rada</v>
      </c>
      <c r="G311" t="str">
        <f>VLOOKUP($D311,DSR!$B$7:$HS$1000,4,FALSE)</f>
        <v>DSR_016: §38-39</v>
      </c>
      <c r="H311" t="str">
        <f>VLOOKUP($D311,DSR!$B$7:$HS$1000,5,FALSE)</f>
        <v>MDOMSP</v>
      </c>
      <c r="I311" t="str">
        <f>VLOOKUP($D311,DSR!$B$7:$HS$1000,6,FALSE)</f>
        <v>HZZO</v>
      </c>
      <c r="J311" t="str">
        <f>VLOOKUP($D311,DSR!$B$7:$HS$1000,7,FALSE)</f>
        <v>NN</v>
      </c>
      <c r="K311" t="str">
        <f>VLOOKUP($D311,DSR!$B$7:$HS$1000,8,FALSE)</f>
        <v>OS</v>
      </c>
      <c r="L311" t="str">
        <f>VLOOKUP($D311,DSR!$B$7:$HS$1000,9,FALSE)</f>
        <v>ne</v>
      </c>
      <c r="M311" t="str">
        <f>VLOOKUP($D311,DSR!$B$7:$HS$1000,10,FALSE)</f>
        <v>PO</v>
      </c>
      <c r="N311" t="str">
        <f>VLOOKUP($D311,DSR!$B$7:$HS$1000,11,FALSE)</f>
        <v>FA</v>
      </c>
      <c r="O311" s="247">
        <f>VLOOKUP($D311,DSR!$B$7:$HS$1000,28,FALSE)</f>
        <v>17</v>
      </c>
      <c r="P311">
        <f>VLOOKUP($D311,DSR!$B$7:$HS$1000,30,FALSE)</f>
        <v>173894.16999999998</v>
      </c>
    </row>
    <row r="312" spans="1:16">
      <c r="A312" t="s">
        <v>47</v>
      </c>
      <c r="B312">
        <v>2011</v>
      </c>
      <c r="C312" t="s">
        <v>313</v>
      </c>
      <c r="D312" t="s">
        <v>1097</v>
      </c>
      <c r="E312" t="str">
        <f>VLOOKUP($D312,DSR!$B$7:$HS$1000,2,FALSE)</f>
        <v>Jednokratna novčana potpora za novorođeno dijete</v>
      </c>
      <c r="F312" t="str">
        <f>VLOOKUP($D312,DSR!$B$7:$HS$1000,3,FALSE)</f>
        <v>Roditelj novorođenog djeteta</v>
      </c>
      <c r="G312" t="str">
        <f>VLOOKUP($D312,DSR!$B$7:$HS$1000,4,FALSE)</f>
        <v>DSR_016: §41-43</v>
      </c>
      <c r="H312" t="str">
        <f>VLOOKUP($D312,DSR!$B$7:$HS$1000,5,FALSE)</f>
        <v>MDOMSP</v>
      </c>
      <c r="I312" t="str">
        <f>VLOOKUP($D312,DSR!$B$7:$HS$1000,6,FALSE)</f>
        <v>HZZO</v>
      </c>
      <c r="J312" t="str">
        <f>VLOOKUP($D312,DSR!$B$7:$HS$1000,7,FALSE)</f>
        <v>NN</v>
      </c>
      <c r="K312" t="str">
        <f>VLOOKUP($D312,DSR!$B$7:$HS$1000,8,FALSE)</f>
        <v>OS</v>
      </c>
      <c r="L312" t="str">
        <f>VLOOKUP($D312,DSR!$B$7:$HS$1000,9,FALSE)</f>
        <v>ne</v>
      </c>
      <c r="M312" t="str">
        <f>VLOOKUP($D312,DSR!$B$7:$HS$1000,10,FALSE)</f>
        <v>PO</v>
      </c>
      <c r="N312" t="str">
        <f>VLOOKUP($D312,DSR!$B$7:$HS$1000,11,FALSE)</f>
        <v>FA</v>
      </c>
      <c r="O312">
        <f>VLOOKUP($D312,DSR!$B$7:$HS$1000,12,FALSE)</f>
        <v>41243</v>
      </c>
      <c r="P312" t="str">
        <f>VLOOKUP($D312,DSR!$B$7:$HS$1000,14,FALSE)</f>
        <v>nd</v>
      </c>
    </row>
    <row r="313" spans="1:16">
      <c r="A313" t="s">
        <v>47</v>
      </c>
      <c r="B313">
        <v>2012</v>
      </c>
      <c r="C313" t="s">
        <v>313</v>
      </c>
      <c r="D313" t="s">
        <v>1097</v>
      </c>
      <c r="E313" t="str">
        <f>VLOOKUP($D313,DSR!$B$7:$HS$1000,2,FALSE)</f>
        <v>Jednokratna novčana potpora za novorođeno dijete</v>
      </c>
      <c r="F313" t="str">
        <f>VLOOKUP($D313,DSR!$B$7:$HS$1000,3,FALSE)</f>
        <v>Roditelj novorođenog djeteta</v>
      </c>
      <c r="G313" t="str">
        <f>VLOOKUP($D313,DSR!$B$7:$HS$1000,4,FALSE)</f>
        <v>DSR_016: §41-43</v>
      </c>
      <c r="H313" t="str">
        <f>VLOOKUP($D313,DSR!$B$7:$HS$1000,5,FALSE)</f>
        <v>MDOMSP</v>
      </c>
      <c r="I313" t="str">
        <f>VLOOKUP($D313,DSR!$B$7:$HS$1000,6,FALSE)</f>
        <v>HZZO</v>
      </c>
      <c r="J313" t="str">
        <f>VLOOKUP($D313,DSR!$B$7:$HS$1000,7,FALSE)</f>
        <v>NN</v>
      </c>
      <c r="K313" t="str">
        <f>VLOOKUP($D313,DSR!$B$7:$HS$1000,8,FALSE)</f>
        <v>OS</v>
      </c>
      <c r="L313" t="str">
        <f>VLOOKUP($D313,DSR!$B$7:$HS$1000,9,FALSE)</f>
        <v>ne</v>
      </c>
      <c r="M313" t="str">
        <f>VLOOKUP($D313,DSR!$B$7:$HS$1000,10,FALSE)</f>
        <v>PO</v>
      </c>
      <c r="N313" t="str">
        <f>VLOOKUP($D313,DSR!$B$7:$HS$1000,11,FALSE)</f>
        <v>FA</v>
      </c>
      <c r="O313" s="247">
        <f>VLOOKUP($D313,DSR!$B$7:$HS$1000,16,FALSE)</f>
        <v>41534</v>
      </c>
      <c r="P313" t="str">
        <f>VLOOKUP($D313,DSR!$B$7:$HS$1000,18,FALSE)</f>
        <v>nd</v>
      </c>
    </row>
    <row r="314" spans="1:16">
      <c r="A314" t="s">
        <v>47</v>
      </c>
      <c r="B314">
        <v>2013</v>
      </c>
      <c r="C314" t="s">
        <v>313</v>
      </c>
      <c r="D314" t="s">
        <v>1097</v>
      </c>
      <c r="E314" t="str">
        <f>VLOOKUP($D314,DSR!$B$7:$HS$1000,2,FALSE)</f>
        <v>Jednokratna novčana potpora za novorođeno dijete</v>
      </c>
      <c r="F314" t="str">
        <f>VLOOKUP($D314,DSR!$B$7:$HS$1000,3,FALSE)</f>
        <v>Roditelj novorođenog djeteta</v>
      </c>
      <c r="G314" t="str">
        <f>VLOOKUP($D314,DSR!$B$7:$HS$1000,4,FALSE)</f>
        <v>DSR_016: §41-43</v>
      </c>
      <c r="H314" t="str">
        <f>VLOOKUP($D314,DSR!$B$7:$HS$1000,5,FALSE)</f>
        <v>MDOMSP</v>
      </c>
      <c r="I314" t="str">
        <f>VLOOKUP($D314,DSR!$B$7:$HS$1000,6,FALSE)</f>
        <v>HZZO</v>
      </c>
      <c r="J314" t="str">
        <f>VLOOKUP($D314,DSR!$B$7:$HS$1000,7,FALSE)</f>
        <v>NN</v>
      </c>
      <c r="K314" t="str">
        <f>VLOOKUP($D314,DSR!$B$7:$HS$1000,8,FALSE)</f>
        <v>OS</v>
      </c>
      <c r="L314" t="str">
        <f>VLOOKUP($D314,DSR!$B$7:$HS$1000,9,FALSE)</f>
        <v>ne</v>
      </c>
      <c r="M314" t="str">
        <f>VLOOKUP($D314,DSR!$B$7:$HS$1000,10,FALSE)</f>
        <v>PO</v>
      </c>
      <c r="N314" t="str">
        <f>VLOOKUP($D314,DSR!$B$7:$HS$1000,11,FALSE)</f>
        <v>FA</v>
      </c>
      <c r="O314" s="247">
        <f>VLOOKUP($D314,DSR!$B$7:$HS$1000,20,FALSE)</f>
        <v>40311</v>
      </c>
      <c r="P314" t="str">
        <f>VLOOKUP($D314,DSR!$B$7:$HS$1000,22,FALSE)</f>
        <v>nd</v>
      </c>
    </row>
    <row r="315" spans="1:16">
      <c r="A315" t="s">
        <v>47</v>
      </c>
      <c r="B315">
        <v>2014</v>
      </c>
      <c r="C315" t="s">
        <v>313</v>
      </c>
      <c r="D315" t="s">
        <v>1097</v>
      </c>
      <c r="E315" t="str">
        <f>VLOOKUP($D315,DSR!$B$7:$HS$1000,2,FALSE)</f>
        <v>Jednokratna novčana potpora za novorođeno dijete</v>
      </c>
      <c r="F315" t="str">
        <f>VLOOKUP($D315,DSR!$B$7:$HS$1000,3,FALSE)</f>
        <v>Roditelj novorođenog djeteta</v>
      </c>
      <c r="G315" t="str">
        <f>VLOOKUP($D315,DSR!$B$7:$HS$1000,4,FALSE)</f>
        <v>DSR_016: §41-43</v>
      </c>
      <c r="H315" t="str">
        <f>VLOOKUP($D315,DSR!$B$7:$HS$1000,5,FALSE)</f>
        <v>MDOMSP</v>
      </c>
      <c r="I315" t="str">
        <f>VLOOKUP($D315,DSR!$B$7:$HS$1000,6,FALSE)</f>
        <v>HZZO</v>
      </c>
      <c r="J315" t="str">
        <f>VLOOKUP($D315,DSR!$B$7:$HS$1000,7,FALSE)</f>
        <v>NN</v>
      </c>
      <c r="K315" t="str">
        <f>VLOOKUP($D315,DSR!$B$7:$HS$1000,8,FALSE)</f>
        <v>OS</v>
      </c>
      <c r="L315" t="str">
        <f>VLOOKUP($D315,DSR!$B$7:$HS$1000,9,FALSE)</f>
        <v>ne</v>
      </c>
      <c r="M315" t="str">
        <f>VLOOKUP($D315,DSR!$B$7:$HS$1000,10,FALSE)</f>
        <v>PO</v>
      </c>
      <c r="N315" t="str">
        <f>VLOOKUP($D315,DSR!$B$7:$HS$1000,11,FALSE)</f>
        <v>FA</v>
      </c>
      <c r="O315" s="247">
        <f>VLOOKUP($D315,DSR!$B$7:$HS$1000,24,FALSE)</f>
        <v>39660</v>
      </c>
      <c r="P315">
        <f>VLOOKUP($D315,DSR!$B$7:$HS$1000,26,FALSE)</f>
        <v>92336412</v>
      </c>
    </row>
    <row r="316" spans="1:16">
      <c r="A316" t="s">
        <v>47</v>
      </c>
      <c r="B316">
        <v>2015</v>
      </c>
      <c r="C316" t="s">
        <v>313</v>
      </c>
      <c r="D316" t="s">
        <v>1097</v>
      </c>
      <c r="E316" t="str">
        <f>VLOOKUP($D316,DSR!$B$7:$HS$1000,2,FALSE)</f>
        <v>Jednokratna novčana potpora za novorođeno dijete</v>
      </c>
      <c r="F316" t="str">
        <f>VLOOKUP($D316,DSR!$B$7:$HS$1000,3,FALSE)</f>
        <v>Roditelj novorođenog djeteta</v>
      </c>
      <c r="G316" t="str">
        <f>VLOOKUP($D316,DSR!$B$7:$HS$1000,4,FALSE)</f>
        <v>DSR_016: §41-43</v>
      </c>
      <c r="H316" t="str">
        <f>VLOOKUP($D316,DSR!$B$7:$HS$1000,5,FALSE)</f>
        <v>MDOMSP</v>
      </c>
      <c r="I316" t="str">
        <f>VLOOKUP($D316,DSR!$B$7:$HS$1000,6,FALSE)</f>
        <v>HZZO</v>
      </c>
      <c r="J316" t="str">
        <f>VLOOKUP($D316,DSR!$B$7:$HS$1000,7,FALSE)</f>
        <v>NN</v>
      </c>
      <c r="K316" t="str">
        <f>VLOOKUP($D316,DSR!$B$7:$HS$1000,8,FALSE)</f>
        <v>OS</v>
      </c>
      <c r="L316" t="str">
        <f>VLOOKUP($D316,DSR!$B$7:$HS$1000,9,FALSE)</f>
        <v>ne</v>
      </c>
      <c r="M316" t="str">
        <f>VLOOKUP($D316,DSR!$B$7:$HS$1000,10,FALSE)</f>
        <v>PO</v>
      </c>
      <c r="N316" t="str">
        <f>VLOOKUP($D316,DSR!$B$7:$HS$1000,11,FALSE)</f>
        <v>FA</v>
      </c>
      <c r="O316" s="247">
        <f>VLOOKUP($D316,DSR!$B$7:$HS$1000,28,FALSE)</f>
        <v>37784</v>
      </c>
      <c r="P316">
        <f>VLOOKUP($D316,DSR!$B$7:$HS$1000,30,FALSE)</f>
        <v>87964052.400000006</v>
      </c>
    </row>
    <row r="317" spans="1:16">
      <c r="A317" t="s">
        <v>51</v>
      </c>
      <c r="B317">
        <v>2015</v>
      </c>
      <c r="C317" t="s">
        <v>313</v>
      </c>
      <c r="D317" t="s">
        <v>1612</v>
      </c>
      <c r="E317" t="str">
        <f>VLOOKUP($D317,GOS!$B$7:$BO$495,2,FALSE)</f>
        <v>Novčana pomoć za opremu novorođenog djeteta (GOS)</v>
      </c>
      <c r="F317" t="str">
        <f>VLOOKUP($D317,GOS!$B$7:$BO$495,3,FALSE)</f>
        <v xml:space="preserve">Roditelj novorođenog djeteta </v>
      </c>
      <c r="G317" t="str">
        <f>VLOOKUP($D317,GOS!$B$7:$BO$495,4,FALSE)</f>
        <v>GOS_01: §20., GOS_02</v>
      </c>
      <c r="H317" t="str">
        <f>VLOOKUP($D317,GOS!$B$7:$BO$495,5,FALSE)</f>
        <v>GOS</v>
      </c>
      <c r="I317" t="str">
        <f>VLOOKUP($D317,GOS!$B$7:$BO$495,6,FALSE)</f>
        <v>GOS</v>
      </c>
      <c r="J317" t="str">
        <f>VLOOKUP($D317,GOS!$B$7:$BO$495,7,FALSE)</f>
        <v>NN</v>
      </c>
      <c r="K317" t="str">
        <f>VLOOKUP($D317,GOS!$B$7:$BO$495,8,FALSE)</f>
        <v>KS</v>
      </c>
      <c r="L317" t="str">
        <f>VLOOKUP($D317,GOS!$B$7:$BO$495,9,FALSE)</f>
        <v>D; ne</v>
      </c>
      <c r="M317" t="str">
        <f>VLOOKUP($D317,GOS!$B$7:$BO$495,10,FALSE)</f>
        <v>SP</v>
      </c>
      <c r="N317" t="str">
        <f>VLOOKUP($D317,GOS!$B$7:$BO$495,11,FALSE)</f>
        <v>FA</v>
      </c>
      <c r="O317">
        <f>VLOOKUP($D317,GOS!$B$7:$BO$495,12,FALSE)</f>
        <v>956</v>
      </c>
      <c r="P317" t="str">
        <f>VLOOKUP($D317,GOS!$B$7:$BO$495,14,FALSE)</f>
        <v>nd</v>
      </c>
    </row>
    <row r="318" spans="1:16">
      <c r="A318" t="s">
        <v>53</v>
      </c>
      <c r="B318">
        <v>2015</v>
      </c>
      <c r="C318" t="s">
        <v>313</v>
      </c>
      <c r="D318" t="s">
        <v>1523</v>
      </c>
      <c r="E318" t="str">
        <f>VLOOKUP($D318,GRI!$B$7:$BO$495,2,FALSE)</f>
        <v>Pravo na pomoć za nabavu opreme novorođenčeta (GRI)</v>
      </c>
      <c r="F318" t="str">
        <f>VLOOKUP($D318,GRI!$B$7:$BO$495,3,FALSE)</f>
        <v>Roditelj novorođenog djeteta</v>
      </c>
      <c r="G318" t="str">
        <f>VLOOKUP($D318,GRI!$B$7:$BO$495,4,FALSE)</f>
        <v>GRI_01: §29., GRI_02</v>
      </c>
      <c r="H318" t="str">
        <f>VLOOKUP($D318,GRI!$B$7:$BO$495,5,FALSE)</f>
        <v>GRI</v>
      </c>
      <c r="I318" t="str">
        <f>VLOOKUP($D318,GRI!$B$7:$BO$495,6,FALSE)</f>
        <v>GRI</v>
      </c>
      <c r="J318" t="str">
        <f>VLOOKUP($D318,GRI!$B$7:$BO$495,7,FALSE)</f>
        <v>poklon bon</v>
      </c>
      <c r="K318" t="str">
        <f>VLOOKUP($D318,GRI!$B$7:$BO$495,8,FALSE)</f>
        <v>KS</v>
      </c>
      <c r="L318" t="str">
        <f>VLOOKUP($D318,GRI!$B$7:$BO$495,9,FALSE)</f>
        <v>D; ne</v>
      </c>
      <c r="M318" t="str">
        <f>VLOOKUP($D318,GRI!$B$7:$BO$495,10,FALSE)</f>
        <v>SP</v>
      </c>
      <c r="N318" t="str">
        <f>VLOOKUP($D318,GRI!$B$7:$BO$495,11,FALSE)</f>
        <v>FA</v>
      </c>
      <c r="O318">
        <f>VLOOKUP($D318,GRI!$B$7:$BO$495,12,FALSE)</f>
        <v>106</v>
      </c>
      <c r="P318">
        <f>VLOOKUP($D318,GRI!$B$7:$BO$495,14,FALSE)</f>
        <v>106000</v>
      </c>
    </row>
    <row r="319" spans="1:16">
      <c r="A319" t="s">
        <v>55</v>
      </c>
      <c r="B319">
        <v>2015</v>
      </c>
      <c r="C319" t="s">
        <v>313</v>
      </c>
      <c r="D319" t="s">
        <v>1435</v>
      </c>
      <c r="E319" t="str">
        <f>VLOOKUP($D319,GST!$B$7:$BO$495,2,FALSE)</f>
        <v>Naknada novorođenoj djeci (GST)</v>
      </c>
      <c r="F319" t="str">
        <f>VLOOKUP($D319,GST!$B$7:$BO$495,3,FALSE)</f>
        <v>Roditelj novorođenog djeteta</v>
      </c>
      <c r="G319" t="str">
        <f>VLOOKUP($D319,GST!$B$7:$BO$495,4,FALSE)</f>
        <v>GST_01: §17.</v>
      </c>
      <c r="H319" t="str">
        <f>VLOOKUP($D319,GST!$B$7:$BO$495,5,FALSE)</f>
        <v>GST</v>
      </c>
      <c r="I319" t="str">
        <f>VLOOKUP($D319,GST!$B$7:$BO$495,6,FALSE)</f>
        <v>GST</v>
      </c>
      <c r="J319" t="str">
        <f>VLOOKUP($D319,GST!$B$7:$BO$495,7,FALSE)</f>
        <v>NN</v>
      </c>
      <c r="K319" t="str">
        <f>VLOOKUP($D319,GST!$B$7:$BO$495,8,FALSE)</f>
        <v>KS</v>
      </c>
      <c r="L319" t="str">
        <f>VLOOKUP($D319,GST!$B$7:$BO$495,9,FALSE)</f>
        <v>ne</v>
      </c>
      <c r="M319" t="str">
        <f>VLOOKUP($D319,GST!$B$7:$BO$495,10,FALSE)</f>
        <v>SP</v>
      </c>
      <c r="N319" t="str">
        <f>VLOOKUP($D319,GST!$B$7:$BO$495,11,FALSE)</f>
        <v>FA</v>
      </c>
      <c r="O319">
        <f>VLOOKUP($D319,GST!$B$7:$BO$495,12,FALSE)</f>
        <v>1605</v>
      </c>
      <c r="P319">
        <f>VLOOKUP($D319,GST!$B$7:$BO$495,14,FALSE)</f>
        <v>3214000</v>
      </c>
    </row>
    <row r="320" spans="1:16">
      <c r="A320" t="s">
        <v>57</v>
      </c>
      <c r="B320">
        <v>2015</v>
      </c>
      <c r="C320" t="s">
        <v>313</v>
      </c>
      <c r="D320" t="s">
        <v>1322</v>
      </c>
      <c r="E320" t="str">
        <f>VLOOKUP($D320,GZG!$B$7:$BO$495,2,FALSE)</f>
        <v>Novčana pomoć za opremu novorođenog djeteta (GZG)</v>
      </c>
      <c r="F320" t="str">
        <f>VLOOKUP($D320,GZG!$B$7:$BO$495,3,FALSE)</f>
        <v>Roditelj novorođenog djeteta</v>
      </c>
      <c r="G320" t="str">
        <f>VLOOKUP($D320,GZG!$B$7:$BO$495,4,FALSE)</f>
        <v>GZG_02</v>
      </c>
      <c r="H320" t="str">
        <f>VLOOKUP($D320,GZG!$B$7:$BO$495,5,FALSE)</f>
        <v>GZG</v>
      </c>
      <c r="I320" t="str">
        <f>VLOOKUP($D320,GZG!$B$7:$BO$495,6,FALSE)</f>
        <v>GZG</v>
      </c>
      <c r="J320" t="str">
        <f>VLOOKUP($D320,GZG!$B$7:$BO$495,7,FALSE)</f>
        <v>NN</v>
      </c>
      <c r="K320" t="str">
        <f>VLOOKUP($D320,GZG!$B$7:$BO$495,8,FALSE)</f>
        <v>KS</v>
      </c>
      <c r="L320" t="str">
        <f>VLOOKUP($D320,GZG!$B$7:$BO$495,9,FALSE)</f>
        <v>D</v>
      </c>
      <c r="M320" t="str">
        <f>VLOOKUP($D320,GZG!$B$7:$BO$495,10,FALSE)</f>
        <v>SP</v>
      </c>
      <c r="N320" t="str">
        <f>VLOOKUP($D320,GZG!$B$7:$BO$495,11,FALSE)</f>
        <v>FA</v>
      </c>
      <c r="O320">
        <f>VLOOKUP($D320,GZG!$B$7:$BO$495,12,FALSE)</f>
        <v>22414</v>
      </c>
      <c r="P320">
        <f>VLOOKUP($D320,GZG!$B$7:$BO$495,14,FALSE)</f>
        <v>81218700</v>
      </c>
    </row>
    <row r="321" spans="1:16">
      <c r="A321" t="s">
        <v>97</v>
      </c>
      <c r="B321">
        <v>2015</v>
      </c>
      <c r="C321" t="s">
        <v>313</v>
      </c>
      <c r="D321" t="s">
        <v>1701</v>
      </c>
      <c r="E321" t="str">
        <f>VLOOKUP($D321,ZOB!$B$7:$BO$495,2,FALSE)</f>
        <v>Jednokratne novčane pomoći obiteljima novorođene djece (ZOB)</v>
      </c>
      <c r="F321" t="str">
        <f>VLOOKUP($D321,ZOB!$B$7:$BO$495,3,FALSE)</f>
        <v xml:space="preserve">Roditelj novorođenog djeteta </v>
      </c>
      <c r="G321" t="str">
        <f>VLOOKUP($D321,ZOB!$B$7:$BO$495,4,FALSE)</f>
        <v>ZOB_02</v>
      </c>
      <c r="H321" t="str">
        <f>VLOOKUP($D321,ZOB!$B$7:$BO$495,5,FALSE)</f>
        <v>ZOB</v>
      </c>
      <c r="I321" t="str">
        <f>VLOOKUP($D321,ZOB!$B$7:$BO$495,6,FALSE)</f>
        <v>ZOB</v>
      </c>
      <c r="J321" t="str">
        <f>VLOOKUP($D321,ZOB!$B$7:$BO$495,7,FALSE)</f>
        <v>NN</v>
      </c>
      <c r="K321" t="str">
        <f>VLOOKUP($D321,ZOB!$B$7:$BO$495,8,FALSE)</f>
        <v>KS</v>
      </c>
      <c r="L321" t="str">
        <f>VLOOKUP($D321,ZOB!$B$7:$BO$495,9,FALSE)</f>
        <v>ne</v>
      </c>
      <c r="M321" t="str">
        <f>VLOOKUP($D321,ZOB!$B$7:$BO$495,10,FALSE)</f>
        <v>SP</v>
      </c>
      <c r="N321" t="str">
        <f>VLOOKUP($D321,ZOB!$B$7:$BO$495,11,FALSE)</f>
        <v>FA</v>
      </c>
      <c r="O321" t="str">
        <f>VLOOKUP($D321,ZOB!$B$7:$BO$495,12,FALSE)</f>
        <v>nd</v>
      </c>
      <c r="P321">
        <f>VLOOKUP($D321,ZOB!$B$7:$BO$495,14,FALSE)</f>
        <v>1192000</v>
      </c>
    </row>
    <row r="322" spans="1:16">
      <c r="A322" t="s">
        <v>47</v>
      </c>
      <c r="B322">
        <v>2011</v>
      </c>
      <c r="C322" t="s">
        <v>313</v>
      </c>
      <c r="D322" t="s">
        <v>1104</v>
      </c>
      <c r="E322" t="str">
        <f>VLOOKUP($D322,DSR!$B$7:$HS$1000,2,FALSE)</f>
        <v>Doplatak za djecu</v>
      </c>
      <c r="F322" t="str">
        <f>VLOOKUP($D322,DSR!$B$7:$HS$1000,3,FALSE)</f>
        <v>Roditelj, posvojitelj, skrbnik, očuh, maćeha, baka, djed i osoba kojoj je dijete povjereno na čuvanje i odgoj</v>
      </c>
      <c r="G322" t="str">
        <f>VLOOKUP($D322,DSR!$B$7:$HS$1000,4,FALSE)</f>
        <v>DSR_001</v>
      </c>
      <c r="H322" t="str">
        <f>VLOOKUP($D322,DSR!$B$7:$HS$1000,5,FALSE)</f>
        <v>MDOMSP</v>
      </c>
      <c r="I322" t="str">
        <f>VLOOKUP($D322,DSR!$B$7:$HS$1000,6,FALSE)</f>
        <v>HZMO</v>
      </c>
      <c r="J322" t="str">
        <f>VLOOKUP($D322,DSR!$B$7:$HS$1000,7,FALSE)</f>
        <v>NN</v>
      </c>
      <c r="K322" t="str">
        <f>VLOOKUP($D322,DSR!$B$7:$HS$1000,8,FALSE)</f>
        <v>KS</v>
      </c>
      <c r="L322" t="str">
        <f>VLOOKUP($D322,DSR!$B$7:$HS$1000,9,FALSE)</f>
        <v>D; ne</v>
      </c>
      <c r="M322" t="str">
        <f>VLOOKUP($D322,DSR!$B$7:$HS$1000,10,FALSE)</f>
        <v>PO</v>
      </c>
      <c r="N322" t="str">
        <f>VLOOKUP($D322,DSR!$B$7:$HS$1000,11,FALSE)</f>
        <v>FA</v>
      </c>
      <c r="O322">
        <f>VLOOKUP($D322,DSR!$B$7:$HS$1000,12,FALSE)</f>
        <v>216013</v>
      </c>
      <c r="P322" t="str">
        <f>VLOOKUP($D322,DSR!$B$7:$HS$1000,14,FALSE)</f>
        <v>nd</v>
      </c>
    </row>
    <row r="323" spans="1:16">
      <c r="A323" t="s">
        <v>47</v>
      </c>
      <c r="B323">
        <v>2012</v>
      </c>
      <c r="C323" t="s">
        <v>313</v>
      </c>
      <c r="D323" t="s">
        <v>1104</v>
      </c>
      <c r="E323" t="str">
        <f>VLOOKUP($D323,DSR!$B$7:$HS$1000,2,FALSE)</f>
        <v>Doplatak za djecu</v>
      </c>
      <c r="F323" t="str">
        <f>VLOOKUP($D323,DSR!$B$7:$HS$1000,3,FALSE)</f>
        <v>Roditelj, posvojitelj, skrbnik, očuh, maćeha, baka, djed i osoba kojoj je dijete povjereno na čuvanje i odgoj</v>
      </c>
      <c r="G323" t="str">
        <f>VLOOKUP($D323,DSR!$B$7:$HS$1000,4,FALSE)</f>
        <v>DSR_001</v>
      </c>
      <c r="H323" t="str">
        <f>VLOOKUP($D323,DSR!$B$7:$HS$1000,5,FALSE)</f>
        <v>MDOMSP</v>
      </c>
      <c r="I323" t="str">
        <f>VLOOKUP($D323,DSR!$B$7:$HS$1000,6,FALSE)</f>
        <v>HZMO</v>
      </c>
      <c r="J323" t="str">
        <f>VLOOKUP($D323,DSR!$B$7:$HS$1000,7,FALSE)</f>
        <v>NN</v>
      </c>
      <c r="K323" t="str">
        <f>VLOOKUP($D323,DSR!$B$7:$HS$1000,8,FALSE)</f>
        <v>KS</v>
      </c>
      <c r="L323" t="str">
        <f>VLOOKUP($D323,DSR!$B$7:$HS$1000,9,FALSE)</f>
        <v>D; ne</v>
      </c>
      <c r="M323" t="str">
        <f>VLOOKUP($D323,DSR!$B$7:$HS$1000,10,FALSE)</f>
        <v>PO</v>
      </c>
      <c r="N323" t="str">
        <f>VLOOKUP($D323,DSR!$B$7:$HS$1000,11,FALSE)</f>
        <v>FA</v>
      </c>
      <c r="O323" s="247">
        <f>VLOOKUP($D323,DSR!$B$7:$HS$1000,16,FALSE)</f>
        <v>212796</v>
      </c>
      <c r="P323" t="str">
        <f>VLOOKUP($D323,DSR!$B$7:$HS$1000,18,FALSE)</f>
        <v>nd</v>
      </c>
    </row>
    <row r="324" spans="1:16">
      <c r="A324" t="s">
        <v>47</v>
      </c>
      <c r="B324">
        <v>2013</v>
      </c>
      <c r="C324" t="s">
        <v>313</v>
      </c>
      <c r="D324" t="s">
        <v>1104</v>
      </c>
      <c r="E324" t="str">
        <f>VLOOKUP($D324,DSR!$B$7:$HS$1000,2,FALSE)</f>
        <v>Doplatak za djecu</v>
      </c>
      <c r="F324" t="str">
        <f>VLOOKUP($D324,DSR!$B$7:$HS$1000,3,FALSE)</f>
        <v>Roditelj, posvojitelj, skrbnik, očuh, maćeha, baka, djed i osoba kojoj je dijete povjereno na čuvanje i odgoj</v>
      </c>
      <c r="G324" t="str">
        <f>VLOOKUP($D324,DSR!$B$7:$HS$1000,4,FALSE)</f>
        <v>DSR_001</v>
      </c>
      <c r="H324" t="str">
        <f>VLOOKUP($D324,DSR!$B$7:$HS$1000,5,FALSE)</f>
        <v>MDOMSP</v>
      </c>
      <c r="I324" t="str">
        <f>VLOOKUP($D324,DSR!$B$7:$HS$1000,6,FALSE)</f>
        <v>HZMO</v>
      </c>
      <c r="J324" t="str">
        <f>VLOOKUP($D324,DSR!$B$7:$HS$1000,7,FALSE)</f>
        <v>NN</v>
      </c>
      <c r="K324" t="str">
        <f>VLOOKUP($D324,DSR!$B$7:$HS$1000,8,FALSE)</f>
        <v>KS</v>
      </c>
      <c r="L324" t="str">
        <f>VLOOKUP($D324,DSR!$B$7:$HS$1000,9,FALSE)</f>
        <v>D; ne</v>
      </c>
      <c r="M324" t="str">
        <f>VLOOKUP($D324,DSR!$B$7:$HS$1000,10,FALSE)</f>
        <v>PO</v>
      </c>
      <c r="N324" t="str">
        <f>VLOOKUP($D324,DSR!$B$7:$HS$1000,11,FALSE)</f>
        <v>FA</v>
      </c>
      <c r="O324" s="247">
        <f>VLOOKUP($D324,DSR!$B$7:$HS$1000,20,FALSE)</f>
        <v>209862</v>
      </c>
      <c r="P324" t="str">
        <f>VLOOKUP($D324,DSR!$B$7:$HS$1000,22,FALSE)</f>
        <v>nd</v>
      </c>
    </row>
    <row r="325" spans="1:16">
      <c r="A325" t="s">
        <v>47</v>
      </c>
      <c r="B325">
        <v>2014</v>
      </c>
      <c r="C325" t="s">
        <v>313</v>
      </c>
      <c r="D325" t="s">
        <v>1104</v>
      </c>
      <c r="E325" t="str">
        <f>VLOOKUP($D325,DSR!$B$7:$HS$1000,2,FALSE)</f>
        <v>Doplatak za djecu</v>
      </c>
      <c r="F325" t="str">
        <f>VLOOKUP($D325,DSR!$B$7:$HS$1000,3,FALSE)</f>
        <v>Roditelj, posvojitelj, skrbnik, očuh, maćeha, baka, djed i osoba kojoj je dijete povjereno na čuvanje i odgoj</v>
      </c>
      <c r="G325" t="str">
        <f>VLOOKUP($D325,DSR!$B$7:$HS$1000,4,FALSE)</f>
        <v>DSR_001</v>
      </c>
      <c r="H325" t="str">
        <f>VLOOKUP($D325,DSR!$B$7:$HS$1000,5,FALSE)</f>
        <v>MDOMSP</v>
      </c>
      <c r="I325" t="str">
        <f>VLOOKUP($D325,DSR!$B$7:$HS$1000,6,FALSE)</f>
        <v>HZMO</v>
      </c>
      <c r="J325" t="str">
        <f>VLOOKUP($D325,DSR!$B$7:$HS$1000,7,FALSE)</f>
        <v>NN</v>
      </c>
      <c r="K325" t="str">
        <f>VLOOKUP($D325,DSR!$B$7:$HS$1000,8,FALSE)</f>
        <v>KS</v>
      </c>
      <c r="L325" t="str">
        <f>VLOOKUP($D325,DSR!$B$7:$HS$1000,9,FALSE)</f>
        <v>D; ne</v>
      </c>
      <c r="M325" t="str">
        <f>VLOOKUP($D325,DSR!$B$7:$HS$1000,10,FALSE)</f>
        <v>PO</v>
      </c>
      <c r="N325" t="str">
        <f>VLOOKUP($D325,DSR!$B$7:$HS$1000,11,FALSE)</f>
        <v>FA</v>
      </c>
      <c r="O325" s="247">
        <f>VLOOKUP($D325,DSR!$B$7:$HS$1000,24,FALSE)</f>
        <v>201655</v>
      </c>
      <c r="P325" t="str">
        <f>VLOOKUP($D325,DSR!$B$7:$HS$1000,26,FALSE)</f>
        <v>nd</v>
      </c>
    </row>
    <row r="326" spans="1:16">
      <c r="A326" t="s">
        <v>47</v>
      </c>
      <c r="B326">
        <v>2015</v>
      </c>
      <c r="C326" t="s">
        <v>313</v>
      </c>
      <c r="D326" t="s">
        <v>1104</v>
      </c>
      <c r="E326" t="str">
        <f>VLOOKUP($D326,DSR!$B$7:$HS$1000,2,FALSE)</f>
        <v>Doplatak za djecu</v>
      </c>
      <c r="F326" t="str">
        <f>VLOOKUP($D326,DSR!$B$7:$HS$1000,3,FALSE)</f>
        <v>Roditelj, posvojitelj, skrbnik, očuh, maćeha, baka, djed i osoba kojoj je dijete povjereno na čuvanje i odgoj</v>
      </c>
      <c r="G326" t="str">
        <f>VLOOKUP($D326,DSR!$B$7:$HS$1000,4,FALSE)</f>
        <v>DSR_001</v>
      </c>
      <c r="H326" t="str">
        <f>VLOOKUP($D326,DSR!$B$7:$HS$1000,5,FALSE)</f>
        <v>MDOMSP</v>
      </c>
      <c r="I326" t="str">
        <f>VLOOKUP($D326,DSR!$B$7:$HS$1000,6,FALSE)</f>
        <v>HZMO</v>
      </c>
      <c r="J326" t="str">
        <f>VLOOKUP($D326,DSR!$B$7:$HS$1000,7,FALSE)</f>
        <v>NN</v>
      </c>
      <c r="K326" t="str">
        <f>VLOOKUP($D326,DSR!$B$7:$HS$1000,8,FALSE)</f>
        <v>KS</v>
      </c>
      <c r="L326" t="str">
        <f>VLOOKUP($D326,DSR!$B$7:$HS$1000,9,FALSE)</f>
        <v>D; ne</v>
      </c>
      <c r="M326" t="str">
        <f>VLOOKUP($D326,DSR!$B$7:$HS$1000,10,FALSE)</f>
        <v>PO</v>
      </c>
      <c r="N326" t="str">
        <f>VLOOKUP($D326,DSR!$B$7:$HS$1000,11,FALSE)</f>
        <v>FA</v>
      </c>
      <c r="O326" s="247">
        <f>VLOOKUP($D326,DSR!$B$7:$HS$1000,28,FALSE)</f>
        <v>192671</v>
      </c>
      <c r="P326">
        <f>VLOOKUP($D326,DSR!$B$7:$HS$1000,30,FALSE)</f>
        <v>1588373322</v>
      </c>
    </row>
    <row r="327" spans="1:16">
      <c r="A327" t="s">
        <v>47</v>
      </c>
      <c r="B327">
        <v>2011</v>
      </c>
      <c r="C327" t="s">
        <v>313</v>
      </c>
      <c r="D327" t="s">
        <v>1112</v>
      </c>
      <c r="E327" t="str">
        <f>VLOOKUP($D327,DSR!$B$7:$HS$1000,2,FALSE)</f>
        <v>Doplatak za djecu (opći)</v>
      </c>
      <c r="F327" t="str">
        <f>VLOOKUP($D327,DSR!$B$7:$HS$1000,3,FALSE)</f>
        <v>Korisnik pod FA04_DSR01</v>
      </c>
      <c r="G327" t="str">
        <f>VLOOKUP($D327,DSR!$B$7:$HS$1000,4,FALSE)</f>
        <v>DSR_001</v>
      </c>
      <c r="H327" t="str">
        <f>VLOOKUP($D327,DSR!$B$7:$HS$1000,5,FALSE)</f>
        <v>MDOMSP</v>
      </c>
      <c r="I327" t="str">
        <f>VLOOKUP($D327,DSR!$B$7:$HS$1000,6,FALSE)</f>
        <v>HZMO</v>
      </c>
      <c r="J327" t="str">
        <f>VLOOKUP($D327,DSR!$B$7:$HS$1000,7,FALSE)</f>
        <v>NN</v>
      </c>
      <c r="K327" t="str">
        <f>VLOOKUP($D327,DSR!$B$7:$HS$1000,8,FALSE)</f>
        <v>KS</v>
      </c>
      <c r="L327" t="str">
        <f>VLOOKUP($D327,DSR!$B$7:$HS$1000,9,FALSE)</f>
        <v>D</v>
      </c>
      <c r="M327" t="str">
        <f>VLOOKUP($D327,DSR!$B$7:$HS$1000,10,FALSE)</f>
        <v>PO</v>
      </c>
      <c r="N327" t="str">
        <f>VLOOKUP($D327,DSR!$B$7:$HS$1000,11,FALSE)</f>
        <v>FA</v>
      </c>
      <c r="O327" t="str">
        <f>VLOOKUP($D327,DSR!$B$7:$HS$1000,12,FALSE)</f>
        <v>nd</v>
      </c>
      <c r="P327" t="str">
        <f>VLOOKUP($D327,DSR!$B$7:$HS$1000,14,FALSE)</f>
        <v>nd</v>
      </c>
    </row>
    <row r="328" spans="1:16">
      <c r="A328" t="s">
        <v>47</v>
      </c>
      <c r="B328">
        <v>2012</v>
      </c>
      <c r="C328" t="s">
        <v>313</v>
      </c>
      <c r="D328" t="s">
        <v>1112</v>
      </c>
      <c r="E328" t="str">
        <f>VLOOKUP($D328,DSR!$B$7:$HS$1000,2,FALSE)</f>
        <v>Doplatak za djecu (opći)</v>
      </c>
      <c r="F328" t="str">
        <f>VLOOKUP($D328,DSR!$B$7:$HS$1000,3,FALSE)</f>
        <v>Korisnik pod FA04_DSR01</v>
      </c>
      <c r="G328" t="str">
        <f>VLOOKUP($D328,DSR!$B$7:$HS$1000,4,FALSE)</f>
        <v>DSR_001</v>
      </c>
      <c r="H328" t="str">
        <f>VLOOKUP($D328,DSR!$B$7:$HS$1000,5,FALSE)</f>
        <v>MDOMSP</v>
      </c>
      <c r="I328" t="str">
        <f>VLOOKUP($D328,DSR!$B$7:$HS$1000,6,FALSE)</f>
        <v>HZMO</v>
      </c>
      <c r="J328" t="str">
        <f>VLOOKUP($D328,DSR!$B$7:$HS$1000,7,FALSE)</f>
        <v>NN</v>
      </c>
      <c r="K328" t="str">
        <f>VLOOKUP($D328,DSR!$B$7:$HS$1000,8,FALSE)</f>
        <v>KS</v>
      </c>
      <c r="L328" t="str">
        <f>VLOOKUP($D328,DSR!$B$7:$HS$1000,9,FALSE)</f>
        <v>D</v>
      </c>
      <c r="M328" t="str">
        <f>VLOOKUP($D328,DSR!$B$7:$HS$1000,10,FALSE)</f>
        <v>PO</v>
      </c>
      <c r="N328" t="str">
        <f>VLOOKUP($D328,DSR!$B$7:$HS$1000,11,FALSE)</f>
        <v>FA</v>
      </c>
      <c r="O328" s="247" t="str">
        <f>VLOOKUP($D328,DSR!$B$7:$HS$1000,16,FALSE)</f>
        <v>nd</v>
      </c>
      <c r="P328" t="str">
        <f>VLOOKUP($D328,DSR!$B$7:$HS$1000,18,FALSE)</f>
        <v>nd</v>
      </c>
    </row>
    <row r="329" spans="1:16">
      <c r="A329" t="s">
        <v>47</v>
      </c>
      <c r="B329">
        <v>2013</v>
      </c>
      <c r="C329" t="s">
        <v>313</v>
      </c>
      <c r="D329" t="s">
        <v>1112</v>
      </c>
      <c r="E329" t="str">
        <f>VLOOKUP($D329,DSR!$B$7:$HS$1000,2,FALSE)</f>
        <v>Doplatak za djecu (opći)</v>
      </c>
      <c r="F329" t="str">
        <f>VLOOKUP($D329,DSR!$B$7:$HS$1000,3,FALSE)</f>
        <v>Korisnik pod FA04_DSR01</v>
      </c>
      <c r="G329" t="str">
        <f>VLOOKUP($D329,DSR!$B$7:$HS$1000,4,FALSE)</f>
        <v>DSR_001</v>
      </c>
      <c r="H329" t="str">
        <f>VLOOKUP($D329,DSR!$B$7:$HS$1000,5,FALSE)</f>
        <v>MDOMSP</v>
      </c>
      <c r="I329" t="str">
        <f>VLOOKUP($D329,DSR!$B$7:$HS$1000,6,FALSE)</f>
        <v>HZMO</v>
      </c>
      <c r="J329" t="str">
        <f>VLOOKUP($D329,DSR!$B$7:$HS$1000,7,FALSE)</f>
        <v>NN</v>
      </c>
      <c r="K329" t="str">
        <f>VLOOKUP($D329,DSR!$B$7:$HS$1000,8,FALSE)</f>
        <v>KS</v>
      </c>
      <c r="L329" t="str">
        <f>VLOOKUP($D329,DSR!$B$7:$HS$1000,9,FALSE)</f>
        <v>D</v>
      </c>
      <c r="M329" t="str">
        <f>VLOOKUP($D329,DSR!$B$7:$HS$1000,10,FALSE)</f>
        <v>PO</v>
      </c>
      <c r="N329" t="str">
        <f>VLOOKUP($D329,DSR!$B$7:$HS$1000,11,FALSE)</f>
        <v>FA</v>
      </c>
      <c r="O329" s="247" t="str">
        <f>VLOOKUP($D329,DSR!$B$7:$HS$1000,20,FALSE)</f>
        <v>nd</v>
      </c>
      <c r="P329" t="str">
        <f>VLOOKUP($D329,DSR!$B$7:$HS$1000,22,FALSE)</f>
        <v>nd</v>
      </c>
    </row>
    <row r="330" spans="1:16">
      <c r="A330" t="s">
        <v>47</v>
      </c>
      <c r="B330">
        <v>2014</v>
      </c>
      <c r="C330" t="s">
        <v>313</v>
      </c>
      <c r="D330" t="s">
        <v>1112</v>
      </c>
      <c r="E330" t="str">
        <f>VLOOKUP($D330,DSR!$B$7:$HS$1000,2,FALSE)</f>
        <v>Doplatak za djecu (opći)</v>
      </c>
      <c r="F330" t="str">
        <f>VLOOKUP($D330,DSR!$B$7:$HS$1000,3,FALSE)</f>
        <v>Korisnik pod FA04_DSR01</v>
      </c>
      <c r="G330" t="str">
        <f>VLOOKUP($D330,DSR!$B$7:$HS$1000,4,FALSE)</f>
        <v>DSR_001</v>
      </c>
      <c r="H330" t="str">
        <f>VLOOKUP($D330,DSR!$B$7:$HS$1000,5,FALSE)</f>
        <v>MDOMSP</v>
      </c>
      <c r="I330" t="str">
        <f>VLOOKUP($D330,DSR!$B$7:$HS$1000,6,FALSE)</f>
        <v>HZMO</v>
      </c>
      <c r="J330" t="str">
        <f>VLOOKUP($D330,DSR!$B$7:$HS$1000,7,FALSE)</f>
        <v>NN</v>
      </c>
      <c r="K330" t="str">
        <f>VLOOKUP($D330,DSR!$B$7:$HS$1000,8,FALSE)</f>
        <v>KS</v>
      </c>
      <c r="L330" t="str">
        <f>VLOOKUP($D330,DSR!$B$7:$HS$1000,9,FALSE)</f>
        <v>D</v>
      </c>
      <c r="M330" t="str">
        <f>VLOOKUP($D330,DSR!$B$7:$HS$1000,10,FALSE)</f>
        <v>PO</v>
      </c>
      <c r="N330" t="str">
        <f>VLOOKUP($D330,DSR!$B$7:$HS$1000,11,FALSE)</f>
        <v>FA</v>
      </c>
      <c r="O330" s="247" t="str">
        <f>VLOOKUP($D330,DSR!$B$7:$HS$1000,24,FALSE)</f>
        <v>nd</v>
      </c>
      <c r="P330" t="str">
        <f>VLOOKUP($D330,DSR!$B$7:$HS$1000,26,FALSE)</f>
        <v>nd</v>
      </c>
    </row>
    <row r="331" spans="1:16">
      <c r="A331" t="s">
        <v>47</v>
      </c>
      <c r="B331">
        <v>2015</v>
      </c>
      <c r="C331" t="s">
        <v>313</v>
      </c>
      <c r="D331" t="s">
        <v>1112</v>
      </c>
      <c r="E331" t="str">
        <f>VLOOKUP($D331,DSR!$B$7:$HS$1000,2,FALSE)</f>
        <v>Doplatak za djecu (opći)</v>
      </c>
      <c r="F331" t="str">
        <f>VLOOKUP($D331,DSR!$B$7:$HS$1000,3,FALSE)</f>
        <v>Korisnik pod FA04_DSR01</v>
      </c>
      <c r="G331" t="str">
        <f>VLOOKUP($D331,DSR!$B$7:$HS$1000,4,FALSE)</f>
        <v>DSR_001</v>
      </c>
      <c r="H331" t="str">
        <f>VLOOKUP($D331,DSR!$B$7:$HS$1000,5,FALSE)</f>
        <v>MDOMSP</v>
      </c>
      <c r="I331" t="str">
        <f>VLOOKUP($D331,DSR!$B$7:$HS$1000,6,FALSE)</f>
        <v>HZMO</v>
      </c>
      <c r="J331" t="str">
        <f>VLOOKUP($D331,DSR!$B$7:$HS$1000,7,FALSE)</f>
        <v>NN</v>
      </c>
      <c r="K331" t="str">
        <f>VLOOKUP($D331,DSR!$B$7:$HS$1000,8,FALSE)</f>
        <v>KS</v>
      </c>
      <c r="L331" t="str">
        <f>VLOOKUP($D331,DSR!$B$7:$HS$1000,9,FALSE)</f>
        <v>D</v>
      </c>
      <c r="M331" t="str">
        <f>VLOOKUP($D331,DSR!$B$7:$HS$1000,10,FALSE)</f>
        <v>PO</v>
      </c>
      <c r="N331" t="str">
        <f>VLOOKUP($D331,DSR!$B$7:$HS$1000,11,FALSE)</f>
        <v>FA</v>
      </c>
      <c r="O331" s="247" t="str">
        <f>VLOOKUP($D331,DSR!$B$7:$HS$1000,28,FALSE)</f>
        <v>nd</v>
      </c>
      <c r="P331" t="str">
        <f>VLOOKUP($D331,DSR!$B$7:$HS$1000,30,FALSE)</f>
        <v>nd</v>
      </c>
    </row>
    <row r="332" spans="1:16">
      <c r="A332" t="s">
        <v>47</v>
      </c>
      <c r="B332">
        <v>2011</v>
      </c>
      <c r="C332" t="s">
        <v>313</v>
      </c>
      <c r="D332" t="s">
        <v>1115</v>
      </c>
      <c r="E332" t="str">
        <f>VLOOKUP($D332,DSR!$B$7:$HS$1000,2,FALSE)</f>
        <v>Doplatak za djecu za djecu s težim ili teškim invaliditetom</v>
      </c>
      <c r="F332" t="str">
        <f>VLOOKUP($D332,DSR!$B$7:$HS$1000,3,FALSE)</f>
        <v>Korisnik pod FA04_DSR01, za dijete s težim oštećenjem zdravlja</v>
      </c>
      <c r="G332" t="str">
        <f>VLOOKUP($D332,DSR!$B$7:$HS$1000,4,FALSE)</f>
        <v>DSR_001: §22</v>
      </c>
      <c r="H332" t="str">
        <f>VLOOKUP($D332,DSR!$B$7:$HS$1000,5,FALSE)</f>
        <v>MDOMSP</v>
      </c>
      <c r="I332" t="str">
        <f>VLOOKUP($D332,DSR!$B$7:$HS$1000,6,FALSE)</f>
        <v>HZMO</v>
      </c>
      <c r="J332" t="str">
        <f>VLOOKUP($D332,DSR!$B$7:$HS$1000,7,FALSE)</f>
        <v>NN</v>
      </c>
      <c r="K332" t="str">
        <f>VLOOKUP($D332,DSR!$B$7:$HS$1000,8,FALSE)</f>
        <v>KS</v>
      </c>
      <c r="L332" t="str">
        <f>VLOOKUP($D332,DSR!$B$7:$HS$1000,9,FALSE)</f>
        <v>ne</v>
      </c>
      <c r="M332" t="str">
        <f>VLOOKUP($D332,DSR!$B$7:$HS$1000,10,FALSE)</f>
        <v>PO</v>
      </c>
      <c r="N332" t="str">
        <f>VLOOKUP($D332,DSR!$B$7:$HS$1000,11,FALSE)</f>
        <v>FA</v>
      </c>
      <c r="O332" t="str">
        <f>VLOOKUP($D332,DSR!$B$7:$HS$1000,12,FALSE)</f>
        <v>nd</v>
      </c>
      <c r="P332" t="str">
        <f>VLOOKUP($D332,DSR!$B$7:$HS$1000,14,FALSE)</f>
        <v>nd</v>
      </c>
    </row>
    <row r="333" spans="1:16">
      <c r="A333" t="s">
        <v>47</v>
      </c>
      <c r="B333">
        <v>2012</v>
      </c>
      <c r="C333" t="s">
        <v>313</v>
      </c>
      <c r="D333" t="s">
        <v>1115</v>
      </c>
      <c r="E333" t="str">
        <f>VLOOKUP($D333,DSR!$B$7:$HS$1000,2,FALSE)</f>
        <v>Doplatak za djecu za djecu s težim ili teškim invaliditetom</v>
      </c>
      <c r="F333" t="str">
        <f>VLOOKUP($D333,DSR!$B$7:$HS$1000,3,FALSE)</f>
        <v>Korisnik pod FA04_DSR01, za dijete s težim oštećenjem zdravlja</v>
      </c>
      <c r="G333" t="str">
        <f>VLOOKUP($D333,DSR!$B$7:$HS$1000,4,FALSE)</f>
        <v>DSR_001: §22</v>
      </c>
      <c r="H333" t="str">
        <f>VLOOKUP($D333,DSR!$B$7:$HS$1000,5,FALSE)</f>
        <v>MDOMSP</v>
      </c>
      <c r="I333" t="str">
        <f>VLOOKUP($D333,DSR!$B$7:$HS$1000,6,FALSE)</f>
        <v>HZMO</v>
      </c>
      <c r="J333" t="str">
        <f>VLOOKUP($D333,DSR!$B$7:$HS$1000,7,FALSE)</f>
        <v>NN</v>
      </c>
      <c r="K333" t="str">
        <f>VLOOKUP($D333,DSR!$B$7:$HS$1000,8,FALSE)</f>
        <v>KS</v>
      </c>
      <c r="L333" t="str">
        <f>VLOOKUP($D333,DSR!$B$7:$HS$1000,9,FALSE)</f>
        <v>ne</v>
      </c>
      <c r="M333" t="str">
        <f>VLOOKUP($D333,DSR!$B$7:$HS$1000,10,FALSE)</f>
        <v>PO</v>
      </c>
      <c r="N333" t="str">
        <f>VLOOKUP($D333,DSR!$B$7:$HS$1000,11,FALSE)</f>
        <v>FA</v>
      </c>
      <c r="O333" s="247" t="str">
        <f>VLOOKUP($D333,DSR!$B$7:$HS$1000,16,FALSE)</f>
        <v>nd</v>
      </c>
      <c r="P333" t="str">
        <f>VLOOKUP($D333,DSR!$B$7:$HS$1000,18,FALSE)</f>
        <v>nd</v>
      </c>
    </row>
    <row r="334" spans="1:16">
      <c r="A334" t="s">
        <v>47</v>
      </c>
      <c r="B334">
        <v>2013</v>
      </c>
      <c r="C334" t="s">
        <v>313</v>
      </c>
      <c r="D334" t="s">
        <v>1115</v>
      </c>
      <c r="E334" t="str">
        <f>VLOOKUP($D334,DSR!$B$7:$HS$1000,2,FALSE)</f>
        <v>Doplatak za djecu za djecu s težim ili teškim invaliditetom</v>
      </c>
      <c r="F334" t="str">
        <f>VLOOKUP($D334,DSR!$B$7:$HS$1000,3,FALSE)</f>
        <v>Korisnik pod FA04_DSR01, za dijete s težim oštećenjem zdravlja</v>
      </c>
      <c r="G334" t="str">
        <f>VLOOKUP($D334,DSR!$B$7:$HS$1000,4,FALSE)</f>
        <v>DSR_001: §22</v>
      </c>
      <c r="H334" t="str">
        <f>VLOOKUP($D334,DSR!$B$7:$HS$1000,5,FALSE)</f>
        <v>MDOMSP</v>
      </c>
      <c r="I334" t="str">
        <f>VLOOKUP($D334,DSR!$B$7:$HS$1000,6,FALSE)</f>
        <v>HZMO</v>
      </c>
      <c r="J334" t="str">
        <f>VLOOKUP($D334,DSR!$B$7:$HS$1000,7,FALSE)</f>
        <v>NN</v>
      </c>
      <c r="K334" t="str">
        <f>VLOOKUP($D334,DSR!$B$7:$HS$1000,8,FALSE)</f>
        <v>KS</v>
      </c>
      <c r="L334" t="str">
        <f>VLOOKUP($D334,DSR!$B$7:$HS$1000,9,FALSE)</f>
        <v>ne</v>
      </c>
      <c r="M334" t="str">
        <f>VLOOKUP($D334,DSR!$B$7:$HS$1000,10,FALSE)</f>
        <v>PO</v>
      </c>
      <c r="N334" t="str">
        <f>VLOOKUP($D334,DSR!$B$7:$HS$1000,11,FALSE)</f>
        <v>FA</v>
      </c>
      <c r="O334" s="247" t="str">
        <f>VLOOKUP($D334,DSR!$B$7:$HS$1000,20,FALSE)</f>
        <v>nd</v>
      </c>
      <c r="P334" t="str">
        <f>VLOOKUP($D334,DSR!$B$7:$HS$1000,22,FALSE)</f>
        <v>nd</v>
      </c>
    </row>
    <row r="335" spans="1:16">
      <c r="A335" t="s">
        <v>47</v>
      </c>
      <c r="B335">
        <v>2014</v>
      </c>
      <c r="C335" t="s">
        <v>313</v>
      </c>
      <c r="D335" t="s">
        <v>1115</v>
      </c>
      <c r="E335" t="str">
        <f>VLOOKUP($D335,DSR!$B$7:$HS$1000,2,FALSE)</f>
        <v>Doplatak za djecu za djecu s težim ili teškim invaliditetom</v>
      </c>
      <c r="F335" t="str">
        <f>VLOOKUP($D335,DSR!$B$7:$HS$1000,3,FALSE)</f>
        <v>Korisnik pod FA04_DSR01, za dijete s težim oštećenjem zdravlja</v>
      </c>
      <c r="G335" t="str">
        <f>VLOOKUP($D335,DSR!$B$7:$HS$1000,4,FALSE)</f>
        <v>DSR_001: §22</v>
      </c>
      <c r="H335" t="str">
        <f>VLOOKUP($D335,DSR!$B$7:$HS$1000,5,FALSE)</f>
        <v>MDOMSP</v>
      </c>
      <c r="I335" t="str">
        <f>VLOOKUP($D335,DSR!$B$7:$HS$1000,6,FALSE)</f>
        <v>HZMO</v>
      </c>
      <c r="J335" t="str">
        <f>VLOOKUP($D335,DSR!$B$7:$HS$1000,7,FALSE)</f>
        <v>NN</v>
      </c>
      <c r="K335" t="str">
        <f>VLOOKUP($D335,DSR!$B$7:$HS$1000,8,FALSE)</f>
        <v>KS</v>
      </c>
      <c r="L335" t="str">
        <f>VLOOKUP($D335,DSR!$B$7:$HS$1000,9,FALSE)</f>
        <v>ne</v>
      </c>
      <c r="M335" t="str">
        <f>VLOOKUP($D335,DSR!$B$7:$HS$1000,10,FALSE)</f>
        <v>PO</v>
      </c>
      <c r="N335" t="str">
        <f>VLOOKUP($D335,DSR!$B$7:$HS$1000,11,FALSE)</f>
        <v>FA</v>
      </c>
      <c r="O335" s="247" t="str">
        <f>VLOOKUP($D335,DSR!$B$7:$HS$1000,24,FALSE)</f>
        <v>nd</v>
      </c>
      <c r="P335" t="str">
        <f>VLOOKUP($D335,DSR!$B$7:$HS$1000,26,FALSE)</f>
        <v>nd</v>
      </c>
    </row>
    <row r="336" spans="1:16">
      <c r="A336" t="s">
        <v>47</v>
      </c>
      <c r="B336">
        <v>2015</v>
      </c>
      <c r="C336" t="s">
        <v>313</v>
      </c>
      <c r="D336" t="s">
        <v>1115</v>
      </c>
      <c r="E336" t="str">
        <f>VLOOKUP($D336,DSR!$B$7:$HS$1000,2,FALSE)</f>
        <v>Doplatak za djecu za djecu s težim ili teškim invaliditetom</v>
      </c>
      <c r="F336" t="str">
        <f>VLOOKUP($D336,DSR!$B$7:$HS$1000,3,FALSE)</f>
        <v>Korisnik pod FA04_DSR01, za dijete s težim oštećenjem zdravlja</v>
      </c>
      <c r="G336" t="str">
        <f>VLOOKUP($D336,DSR!$B$7:$HS$1000,4,FALSE)</f>
        <v>DSR_001: §22</v>
      </c>
      <c r="H336" t="str">
        <f>VLOOKUP($D336,DSR!$B$7:$HS$1000,5,FALSE)</f>
        <v>MDOMSP</v>
      </c>
      <c r="I336" t="str">
        <f>VLOOKUP($D336,DSR!$B$7:$HS$1000,6,FALSE)</f>
        <v>HZMO</v>
      </c>
      <c r="J336" t="str">
        <f>VLOOKUP($D336,DSR!$B$7:$HS$1000,7,FALSE)</f>
        <v>NN</v>
      </c>
      <c r="K336" t="str">
        <f>VLOOKUP($D336,DSR!$B$7:$HS$1000,8,FALSE)</f>
        <v>KS</v>
      </c>
      <c r="L336" t="str">
        <f>VLOOKUP($D336,DSR!$B$7:$HS$1000,9,FALSE)</f>
        <v>ne</v>
      </c>
      <c r="M336" t="str">
        <f>VLOOKUP($D336,DSR!$B$7:$HS$1000,10,FALSE)</f>
        <v>PO</v>
      </c>
      <c r="N336" t="str">
        <f>VLOOKUP($D336,DSR!$B$7:$HS$1000,11,FALSE)</f>
        <v>FA</v>
      </c>
      <c r="O336" s="247" t="str">
        <f>VLOOKUP($D336,DSR!$B$7:$HS$1000,28,FALSE)</f>
        <v>nd</v>
      </c>
      <c r="P336" t="str">
        <f>VLOOKUP($D336,DSR!$B$7:$HS$1000,30,FALSE)</f>
        <v>nd</v>
      </c>
    </row>
    <row r="337" spans="1:16">
      <c r="A337" t="s">
        <v>47</v>
      </c>
      <c r="B337">
        <v>2011</v>
      </c>
      <c r="C337" t="s">
        <v>313</v>
      </c>
      <c r="D337" t="s">
        <v>1119</v>
      </c>
      <c r="E337" t="str">
        <f>VLOOKUP($D337,DSR!$B$7:$HS$1000,2,FALSE)</f>
        <v>Doplatak za djecu smrtno stradalog, zatočenog ili nestalog HBDR-a</v>
      </c>
      <c r="F337" t="str">
        <f>VLOOKUP($D337,DSR!$B$7:$HS$1000,3,FALSE)</f>
        <v>Korisnik pod FA04_DSR01, za dijete smrtno stradaloga, zatočenog ili nestalog HBDR-a</v>
      </c>
      <c r="G337" t="str">
        <f>VLOOKUP($D337,DSR!$B$7:$HS$1000,4,FALSE)</f>
        <v>DSR_013: §34</v>
      </c>
      <c r="H337" t="str">
        <f>VLOOKUP($D337,DSR!$B$7:$HS$1000,5,FALSE)</f>
        <v>MDOMSP</v>
      </c>
      <c r="I337" t="str">
        <f>VLOOKUP($D337,DSR!$B$7:$HS$1000,6,FALSE)</f>
        <v>HZMO</v>
      </c>
      <c r="J337" t="str">
        <f>VLOOKUP($D337,DSR!$B$7:$HS$1000,7,FALSE)</f>
        <v>NN</v>
      </c>
      <c r="K337" t="str">
        <f>VLOOKUP($D337,DSR!$B$7:$HS$1000,8,FALSE)</f>
        <v>KS</v>
      </c>
      <c r="L337" t="str">
        <f>VLOOKUP($D337,DSR!$B$7:$HS$1000,9,FALSE)</f>
        <v>ne</v>
      </c>
      <c r="M337" t="str">
        <f>VLOOKUP($D337,DSR!$B$7:$HS$1000,10,FALSE)</f>
        <v>PO</v>
      </c>
      <c r="N337" t="str">
        <f>VLOOKUP($D337,DSR!$B$7:$HS$1000,11,FALSE)</f>
        <v>FA</v>
      </c>
      <c r="O337" t="str">
        <f>VLOOKUP($D337,DSR!$B$7:$HS$1000,12,FALSE)</f>
        <v>nd</v>
      </c>
      <c r="P337" t="str">
        <f>VLOOKUP($D337,DSR!$B$7:$HS$1000,14,FALSE)</f>
        <v>nd</v>
      </c>
    </row>
    <row r="338" spans="1:16">
      <c r="A338" t="s">
        <v>47</v>
      </c>
      <c r="B338">
        <v>2012</v>
      </c>
      <c r="C338" t="s">
        <v>313</v>
      </c>
      <c r="D338" t="s">
        <v>1119</v>
      </c>
      <c r="E338" t="str">
        <f>VLOOKUP($D338,DSR!$B$7:$HS$1000,2,FALSE)</f>
        <v>Doplatak za djecu smrtno stradalog, zatočenog ili nestalog HBDR-a</v>
      </c>
      <c r="F338" t="str">
        <f>VLOOKUP($D338,DSR!$B$7:$HS$1000,3,FALSE)</f>
        <v>Korisnik pod FA04_DSR01, za dijete smrtno stradaloga, zatočenog ili nestalog HBDR-a</v>
      </c>
      <c r="G338" t="str">
        <f>VLOOKUP($D338,DSR!$B$7:$HS$1000,4,FALSE)</f>
        <v>DSR_013: §34</v>
      </c>
      <c r="H338" t="str">
        <f>VLOOKUP($D338,DSR!$B$7:$HS$1000,5,FALSE)</f>
        <v>MDOMSP</v>
      </c>
      <c r="I338" t="str">
        <f>VLOOKUP($D338,DSR!$B$7:$HS$1000,6,FALSE)</f>
        <v>HZMO</v>
      </c>
      <c r="J338" t="str">
        <f>VLOOKUP($D338,DSR!$B$7:$HS$1000,7,FALSE)</f>
        <v>NN</v>
      </c>
      <c r="K338" t="str">
        <f>VLOOKUP($D338,DSR!$B$7:$HS$1000,8,FALSE)</f>
        <v>KS</v>
      </c>
      <c r="L338" t="str">
        <f>VLOOKUP($D338,DSR!$B$7:$HS$1000,9,FALSE)</f>
        <v>ne</v>
      </c>
      <c r="M338" t="str">
        <f>VLOOKUP($D338,DSR!$B$7:$HS$1000,10,FALSE)</f>
        <v>PO</v>
      </c>
      <c r="N338" t="str">
        <f>VLOOKUP($D338,DSR!$B$7:$HS$1000,11,FALSE)</f>
        <v>FA</v>
      </c>
      <c r="O338" s="247" t="str">
        <f>VLOOKUP($D338,DSR!$B$7:$HS$1000,16,FALSE)</f>
        <v>nd</v>
      </c>
      <c r="P338" t="str">
        <f>VLOOKUP($D338,DSR!$B$7:$HS$1000,18,FALSE)</f>
        <v>nd</v>
      </c>
    </row>
    <row r="339" spans="1:16">
      <c r="A339" t="s">
        <v>47</v>
      </c>
      <c r="B339">
        <v>2013</v>
      </c>
      <c r="C339" t="s">
        <v>313</v>
      </c>
      <c r="D339" t="s">
        <v>1119</v>
      </c>
      <c r="E339" t="str">
        <f>VLOOKUP($D339,DSR!$B$7:$HS$1000,2,FALSE)</f>
        <v>Doplatak za djecu smrtno stradalog, zatočenog ili nestalog HBDR-a</v>
      </c>
      <c r="F339" t="str">
        <f>VLOOKUP($D339,DSR!$B$7:$HS$1000,3,FALSE)</f>
        <v>Korisnik pod FA04_DSR01, za dijete smrtno stradaloga, zatočenog ili nestalog HBDR-a</v>
      </c>
      <c r="G339" t="str">
        <f>VLOOKUP($D339,DSR!$B$7:$HS$1000,4,FALSE)</f>
        <v>DSR_013: §34</v>
      </c>
      <c r="H339" t="str">
        <f>VLOOKUP($D339,DSR!$B$7:$HS$1000,5,FALSE)</f>
        <v>MDOMSP</v>
      </c>
      <c r="I339" t="str">
        <f>VLOOKUP($D339,DSR!$B$7:$HS$1000,6,FALSE)</f>
        <v>HZMO</v>
      </c>
      <c r="J339" t="str">
        <f>VLOOKUP($D339,DSR!$B$7:$HS$1000,7,FALSE)</f>
        <v>NN</v>
      </c>
      <c r="K339" t="str">
        <f>VLOOKUP($D339,DSR!$B$7:$HS$1000,8,FALSE)</f>
        <v>KS</v>
      </c>
      <c r="L339" t="str">
        <f>VLOOKUP($D339,DSR!$B$7:$HS$1000,9,FALSE)</f>
        <v>ne</v>
      </c>
      <c r="M339" t="str">
        <f>VLOOKUP($D339,DSR!$B$7:$HS$1000,10,FALSE)</f>
        <v>PO</v>
      </c>
      <c r="N339" t="str">
        <f>VLOOKUP($D339,DSR!$B$7:$HS$1000,11,FALSE)</f>
        <v>FA</v>
      </c>
      <c r="O339" s="247" t="str">
        <f>VLOOKUP($D339,DSR!$B$7:$HS$1000,20,FALSE)</f>
        <v>nd</v>
      </c>
      <c r="P339" t="str">
        <f>VLOOKUP($D339,DSR!$B$7:$HS$1000,22,FALSE)</f>
        <v>nd</v>
      </c>
    </row>
    <row r="340" spans="1:16">
      <c r="A340" t="s">
        <v>47</v>
      </c>
      <c r="B340">
        <v>2014</v>
      </c>
      <c r="C340" t="s">
        <v>313</v>
      </c>
      <c r="D340" t="s">
        <v>1119</v>
      </c>
      <c r="E340" t="str">
        <f>VLOOKUP($D340,DSR!$B$7:$HS$1000,2,FALSE)</f>
        <v>Doplatak za djecu smrtno stradalog, zatočenog ili nestalog HBDR-a</v>
      </c>
      <c r="F340" t="str">
        <f>VLOOKUP($D340,DSR!$B$7:$HS$1000,3,FALSE)</f>
        <v>Korisnik pod FA04_DSR01, za dijete smrtno stradaloga, zatočenog ili nestalog HBDR-a</v>
      </c>
      <c r="G340" t="str">
        <f>VLOOKUP($D340,DSR!$B$7:$HS$1000,4,FALSE)</f>
        <v>DSR_013: §34</v>
      </c>
      <c r="H340" t="str">
        <f>VLOOKUP($D340,DSR!$B$7:$HS$1000,5,FALSE)</f>
        <v>MDOMSP</v>
      </c>
      <c r="I340" t="str">
        <f>VLOOKUP($D340,DSR!$B$7:$HS$1000,6,FALSE)</f>
        <v>HZMO</v>
      </c>
      <c r="J340" t="str">
        <f>VLOOKUP($D340,DSR!$B$7:$HS$1000,7,FALSE)</f>
        <v>NN</v>
      </c>
      <c r="K340" t="str">
        <f>VLOOKUP($D340,DSR!$B$7:$HS$1000,8,FALSE)</f>
        <v>KS</v>
      </c>
      <c r="L340" t="str">
        <f>VLOOKUP($D340,DSR!$B$7:$HS$1000,9,FALSE)</f>
        <v>ne</v>
      </c>
      <c r="M340" t="str">
        <f>VLOOKUP($D340,DSR!$B$7:$HS$1000,10,FALSE)</f>
        <v>PO</v>
      </c>
      <c r="N340" t="str">
        <f>VLOOKUP($D340,DSR!$B$7:$HS$1000,11,FALSE)</f>
        <v>FA</v>
      </c>
      <c r="O340" s="247" t="str">
        <f>VLOOKUP($D340,DSR!$B$7:$HS$1000,24,FALSE)</f>
        <v>nd</v>
      </c>
      <c r="P340" t="str">
        <f>VLOOKUP($D340,DSR!$B$7:$HS$1000,26,FALSE)</f>
        <v>nd</v>
      </c>
    </row>
    <row r="341" spans="1:16">
      <c r="A341" t="s">
        <v>47</v>
      </c>
      <c r="B341">
        <v>2015</v>
      </c>
      <c r="C341" t="s">
        <v>313</v>
      </c>
      <c r="D341" t="s">
        <v>1119</v>
      </c>
      <c r="E341" t="str">
        <f>VLOOKUP($D341,DSR!$B$7:$HS$1000,2,FALSE)</f>
        <v>Doplatak za djecu smrtno stradalog, zatočenog ili nestalog HBDR-a</v>
      </c>
      <c r="F341" t="str">
        <f>VLOOKUP($D341,DSR!$B$7:$HS$1000,3,FALSE)</f>
        <v>Korisnik pod FA04_DSR01, za dijete smrtno stradaloga, zatočenog ili nestalog HBDR-a</v>
      </c>
      <c r="G341" t="str">
        <f>VLOOKUP($D341,DSR!$B$7:$HS$1000,4,FALSE)</f>
        <v>DSR_013: §34</v>
      </c>
      <c r="H341" t="str">
        <f>VLOOKUP($D341,DSR!$B$7:$HS$1000,5,FALSE)</f>
        <v>MDOMSP</v>
      </c>
      <c r="I341" t="str">
        <f>VLOOKUP($D341,DSR!$B$7:$HS$1000,6,FALSE)</f>
        <v>HZMO</v>
      </c>
      <c r="J341" t="str">
        <f>VLOOKUP($D341,DSR!$B$7:$HS$1000,7,FALSE)</f>
        <v>NN</v>
      </c>
      <c r="K341" t="str">
        <f>VLOOKUP($D341,DSR!$B$7:$HS$1000,8,FALSE)</f>
        <v>KS</v>
      </c>
      <c r="L341" t="str">
        <f>VLOOKUP($D341,DSR!$B$7:$HS$1000,9,FALSE)</f>
        <v>ne</v>
      </c>
      <c r="M341" t="str">
        <f>VLOOKUP($D341,DSR!$B$7:$HS$1000,10,FALSE)</f>
        <v>PO</v>
      </c>
      <c r="N341" t="str">
        <f>VLOOKUP($D341,DSR!$B$7:$HS$1000,11,FALSE)</f>
        <v>FA</v>
      </c>
      <c r="O341" s="247" t="str">
        <f>VLOOKUP($D341,DSR!$B$7:$HS$1000,28,FALSE)</f>
        <v>nd</v>
      </c>
      <c r="P341" t="str">
        <f>VLOOKUP($D341,DSR!$B$7:$HS$1000,30,FALSE)</f>
        <v>nd</v>
      </c>
    </row>
    <row r="342" spans="1:16">
      <c r="A342" t="s">
        <v>47</v>
      </c>
      <c r="B342">
        <v>2011</v>
      </c>
      <c r="C342" t="s">
        <v>313</v>
      </c>
      <c r="D342" t="s">
        <v>1123</v>
      </c>
      <c r="E342" t="str">
        <f>VLOOKUP($D342,DSR!$B$7:$HS$1000,2,FALSE)</f>
        <v>"Pronatalitetni dodatak" uz doplatak za djecu</v>
      </c>
      <c r="F342" t="str">
        <f>VLOOKUP($D342,DSR!$B$7:$HS$1000,3,FALSE)</f>
        <v>Korisnik pod FA04_DSR01, za treće i četvrto dijete</v>
      </c>
      <c r="G342" t="str">
        <f>VLOOKUP($D342,DSR!$B$7:$HS$1000,4,FALSE)</f>
        <v>DSR_001: §18</v>
      </c>
      <c r="H342" t="str">
        <f>VLOOKUP($D342,DSR!$B$7:$HS$1000,5,FALSE)</f>
        <v>MDOMSP</v>
      </c>
      <c r="I342" t="str">
        <f>VLOOKUP($D342,DSR!$B$7:$HS$1000,6,FALSE)</f>
        <v>HZMO</v>
      </c>
      <c r="J342" t="str">
        <f>VLOOKUP($D342,DSR!$B$7:$HS$1000,7,FALSE)</f>
        <v>NN</v>
      </c>
      <c r="K342" t="str">
        <f>VLOOKUP($D342,DSR!$B$7:$HS$1000,8,FALSE)</f>
        <v>KS</v>
      </c>
      <c r="L342" t="str">
        <f>VLOOKUP($D342,DSR!$B$7:$HS$1000,9,FALSE)</f>
        <v>D</v>
      </c>
      <c r="M342" t="str">
        <f>VLOOKUP($D342,DSR!$B$7:$HS$1000,10,FALSE)</f>
        <v>PO</v>
      </c>
      <c r="N342" t="str">
        <f>VLOOKUP($D342,DSR!$B$7:$HS$1000,11,FALSE)</f>
        <v>FA</v>
      </c>
      <c r="O342" t="str">
        <f>VLOOKUP($D342,DSR!$B$7:$HS$1000,12,FALSE)</f>
        <v>nd</v>
      </c>
      <c r="P342" t="str">
        <f>VLOOKUP($D342,DSR!$B$7:$HS$1000,14,FALSE)</f>
        <v>nd</v>
      </c>
    </row>
    <row r="343" spans="1:16">
      <c r="A343" t="s">
        <v>47</v>
      </c>
      <c r="B343">
        <v>2012</v>
      </c>
      <c r="C343" t="s">
        <v>313</v>
      </c>
      <c r="D343" t="s">
        <v>1123</v>
      </c>
      <c r="E343" t="str">
        <f>VLOOKUP($D343,DSR!$B$7:$HS$1000,2,FALSE)</f>
        <v>"Pronatalitetni dodatak" uz doplatak za djecu</v>
      </c>
      <c r="F343" t="str">
        <f>VLOOKUP($D343,DSR!$B$7:$HS$1000,3,FALSE)</f>
        <v>Korisnik pod FA04_DSR01, za treće i četvrto dijete</v>
      </c>
      <c r="G343" t="str">
        <f>VLOOKUP($D343,DSR!$B$7:$HS$1000,4,FALSE)</f>
        <v>DSR_001: §18</v>
      </c>
      <c r="H343" t="str">
        <f>VLOOKUP($D343,DSR!$B$7:$HS$1000,5,FALSE)</f>
        <v>MDOMSP</v>
      </c>
      <c r="I343" t="str">
        <f>VLOOKUP($D343,DSR!$B$7:$HS$1000,6,FALSE)</f>
        <v>HZMO</v>
      </c>
      <c r="J343" t="str">
        <f>VLOOKUP($D343,DSR!$B$7:$HS$1000,7,FALSE)</f>
        <v>NN</v>
      </c>
      <c r="K343" t="str">
        <f>VLOOKUP($D343,DSR!$B$7:$HS$1000,8,FALSE)</f>
        <v>KS</v>
      </c>
      <c r="L343" t="str">
        <f>VLOOKUP($D343,DSR!$B$7:$HS$1000,9,FALSE)</f>
        <v>D</v>
      </c>
      <c r="M343" t="str">
        <f>VLOOKUP($D343,DSR!$B$7:$HS$1000,10,FALSE)</f>
        <v>PO</v>
      </c>
      <c r="N343" t="str">
        <f>VLOOKUP($D343,DSR!$B$7:$HS$1000,11,FALSE)</f>
        <v>FA</v>
      </c>
      <c r="O343" s="247" t="str">
        <f>VLOOKUP($D343,DSR!$B$7:$HS$1000,16,FALSE)</f>
        <v>nd</v>
      </c>
      <c r="P343" t="str">
        <f>VLOOKUP($D343,DSR!$B$7:$HS$1000,18,FALSE)</f>
        <v>nd</v>
      </c>
    </row>
    <row r="344" spans="1:16">
      <c r="A344" t="s">
        <v>47</v>
      </c>
      <c r="B344">
        <v>2013</v>
      </c>
      <c r="C344" t="s">
        <v>313</v>
      </c>
      <c r="D344" t="s">
        <v>1123</v>
      </c>
      <c r="E344" t="str">
        <f>VLOOKUP($D344,DSR!$B$7:$HS$1000,2,FALSE)</f>
        <v>"Pronatalitetni dodatak" uz doplatak za djecu</v>
      </c>
      <c r="F344" t="str">
        <f>VLOOKUP($D344,DSR!$B$7:$HS$1000,3,FALSE)</f>
        <v>Korisnik pod FA04_DSR01, za treće i četvrto dijete</v>
      </c>
      <c r="G344" t="str">
        <f>VLOOKUP($D344,DSR!$B$7:$HS$1000,4,FALSE)</f>
        <v>DSR_001: §18</v>
      </c>
      <c r="H344" t="str">
        <f>VLOOKUP($D344,DSR!$B$7:$HS$1000,5,FALSE)</f>
        <v>MDOMSP</v>
      </c>
      <c r="I344" t="str">
        <f>VLOOKUP($D344,DSR!$B$7:$HS$1000,6,FALSE)</f>
        <v>HZMO</v>
      </c>
      <c r="J344" t="str">
        <f>VLOOKUP($D344,DSR!$B$7:$HS$1000,7,FALSE)</f>
        <v>NN</v>
      </c>
      <c r="K344" t="str">
        <f>VLOOKUP($D344,DSR!$B$7:$HS$1000,8,FALSE)</f>
        <v>KS</v>
      </c>
      <c r="L344" t="str">
        <f>VLOOKUP($D344,DSR!$B$7:$HS$1000,9,FALSE)</f>
        <v>D</v>
      </c>
      <c r="M344" t="str">
        <f>VLOOKUP($D344,DSR!$B$7:$HS$1000,10,FALSE)</f>
        <v>PO</v>
      </c>
      <c r="N344" t="str">
        <f>VLOOKUP($D344,DSR!$B$7:$HS$1000,11,FALSE)</f>
        <v>FA</v>
      </c>
      <c r="O344" s="247" t="str">
        <f>VLOOKUP($D344,DSR!$B$7:$HS$1000,20,FALSE)</f>
        <v>nd</v>
      </c>
      <c r="P344" t="str">
        <f>VLOOKUP($D344,DSR!$B$7:$HS$1000,22,FALSE)</f>
        <v>nd</v>
      </c>
    </row>
    <row r="345" spans="1:16">
      <c r="A345" t="s">
        <v>47</v>
      </c>
      <c r="B345">
        <v>2014</v>
      </c>
      <c r="C345" t="s">
        <v>313</v>
      </c>
      <c r="D345" t="s">
        <v>1123</v>
      </c>
      <c r="E345" t="str">
        <f>VLOOKUP($D345,DSR!$B$7:$HS$1000,2,FALSE)</f>
        <v>"Pronatalitetni dodatak" uz doplatak za djecu</v>
      </c>
      <c r="F345" t="str">
        <f>VLOOKUP($D345,DSR!$B$7:$HS$1000,3,FALSE)</f>
        <v>Korisnik pod FA04_DSR01, za treće i četvrto dijete</v>
      </c>
      <c r="G345" t="str">
        <f>VLOOKUP($D345,DSR!$B$7:$HS$1000,4,FALSE)</f>
        <v>DSR_001: §18</v>
      </c>
      <c r="H345" t="str">
        <f>VLOOKUP($D345,DSR!$B$7:$HS$1000,5,FALSE)</f>
        <v>MDOMSP</v>
      </c>
      <c r="I345" t="str">
        <f>VLOOKUP($D345,DSR!$B$7:$HS$1000,6,FALSE)</f>
        <v>HZMO</v>
      </c>
      <c r="J345" t="str">
        <f>VLOOKUP($D345,DSR!$B$7:$HS$1000,7,FALSE)</f>
        <v>NN</v>
      </c>
      <c r="K345" t="str">
        <f>VLOOKUP($D345,DSR!$B$7:$HS$1000,8,FALSE)</f>
        <v>KS</v>
      </c>
      <c r="L345" t="str">
        <f>VLOOKUP($D345,DSR!$B$7:$HS$1000,9,FALSE)</f>
        <v>D</v>
      </c>
      <c r="M345" t="str">
        <f>VLOOKUP($D345,DSR!$B$7:$HS$1000,10,FALSE)</f>
        <v>PO</v>
      </c>
      <c r="N345" t="str">
        <f>VLOOKUP($D345,DSR!$B$7:$HS$1000,11,FALSE)</f>
        <v>FA</v>
      </c>
      <c r="O345" s="247" t="str">
        <f>VLOOKUP($D345,DSR!$B$7:$HS$1000,24,FALSE)</f>
        <v>nd</v>
      </c>
      <c r="P345" t="str">
        <f>VLOOKUP($D345,DSR!$B$7:$HS$1000,26,FALSE)</f>
        <v>nd</v>
      </c>
    </row>
    <row r="346" spans="1:16">
      <c r="A346" t="s">
        <v>47</v>
      </c>
      <c r="B346">
        <v>2015</v>
      </c>
      <c r="C346" t="s">
        <v>313</v>
      </c>
      <c r="D346" t="s">
        <v>1123</v>
      </c>
      <c r="E346" t="str">
        <f>VLOOKUP($D346,DSR!$B$7:$HS$1000,2,FALSE)</f>
        <v>"Pronatalitetni dodatak" uz doplatak za djecu</v>
      </c>
      <c r="F346" t="str">
        <f>VLOOKUP($D346,DSR!$B$7:$HS$1000,3,FALSE)</f>
        <v>Korisnik pod FA04_DSR01, za treće i četvrto dijete</v>
      </c>
      <c r="G346" t="str">
        <f>VLOOKUP($D346,DSR!$B$7:$HS$1000,4,FALSE)</f>
        <v>DSR_001: §18</v>
      </c>
      <c r="H346" t="str">
        <f>VLOOKUP($D346,DSR!$B$7:$HS$1000,5,FALSE)</f>
        <v>MDOMSP</v>
      </c>
      <c r="I346" t="str">
        <f>VLOOKUP($D346,DSR!$B$7:$HS$1000,6,FALSE)</f>
        <v>HZMO</v>
      </c>
      <c r="J346" t="str">
        <f>VLOOKUP($D346,DSR!$B$7:$HS$1000,7,FALSE)</f>
        <v>NN</v>
      </c>
      <c r="K346" t="str">
        <f>VLOOKUP($D346,DSR!$B$7:$HS$1000,8,FALSE)</f>
        <v>KS</v>
      </c>
      <c r="L346" t="str">
        <f>VLOOKUP($D346,DSR!$B$7:$HS$1000,9,FALSE)</f>
        <v>D</v>
      </c>
      <c r="M346" t="str">
        <f>VLOOKUP($D346,DSR!$B$7:$HS$1000,10,FALSE)</f>
        <v>PO</v>
      </c>
      <c r="N346" t="str">
        <f>VLOOKUP($D346,DSR!$B$7:$HS$1000,11,FALSE)</f>
        <v>FA</v>
      </c>
      <c r="O346" s="247" t="str">
        <f>VLOOKUP($D346,DSR!$B$7:$HS$1000,28,FALSE)</f>
        <v>nd</v>
      </c>
      <c r="P346" t="str">
        <f>VLOOKUP($D346,DSR!$B$7:$HS$1000,30,FALSE)</f>
        <v>nd</v>
      </c>
    </row>
    <row r="347" spans="1:16">
      <c r="A347" t="s">
        <v>47</v>
      </c>
      <c r="B347">
        <v>2011</v>
      </c>
      <c r="C347" t="s">
        <v>313</v>
      </c>
      <c r="D347" t="s">
        <v>1127</v>
      </c>
      <c r="E347" t="str">
        <f>VLOOKUP($D347,DSR!$B$7:$HS$1000,2,FALSE)</f>
        <v>Naknada za smještaj djeteta u udomiteljsku obitelj</v>
      </c>
      <c r="F347" t="str">
        <f>VLOOKUP($D347,DSR!$B$7:$HS$1000,3,FALSE)</f>
        <v>Udomitelj, odnosno osoba koja djetetu ili odrasloj osobi osigurava smještaj i skrb u udomiteljskoj obitelji</v>
      </c>
      <c r="G347" t="str">
        <f>VLOOKUP($D347,DSR!$B$7:$HS$1000,4,FALSE)</f>
        <v>DSR_018: §38; DSR_202</v>
      </c>
      <c r="H347" t="str">
        <f>VLOOKUP($D347,DSR!$B$7:$HS$1000,5,FALSE)</f>
        <v>MDOMSP</v>
      </c>
      <c r="I347" t="str">
        <f>VLOOKUP($D347,DSR!$B$7:$HS$1000,6,FALSE)</f>
        <v>MDOMSP</v>
      </c>
      <c r="J347" t="str">
        <f>VLOOKUP($D347,DSR!$B$7:$HS$1000,7,FALSE)</f>
        <v>NN</v>
      </c>
      <c r="K347" t="str">
        <f>VLOOKUP($D347,DSR!$B$7:$HS$1000,8,FALSE)</f>
        <v>KS</v>
      </c>
      <c r="L347" t="str">
        <f>VLOOKUP($D347,DSR!$B$7:$HS$1000,9,FALSE)</f>
        <v>ne</v>
      </c>
      <c r="M347" t="str">
        <f>VLOOKUP($D347,DSR!$B$7:$HS$1000,10,FALSE)</f>
        <v>S2</v>
      </c>
      <c r="N347" t="str">
        <f>VLOOKUP($D347,DSR!$B$7:$HS$1000,11,FALSE)</f>
        <v>FA</v>
      </c>
      <c r="O347">
        <f>VLOOKUP($D347,DSR!$B$7:$HS$1000,12,FALSE)</f>
        <v>2059</v>
      </c>
      <c r="P347">
        <f>VLOOKUP($D347,DSR!$B$7:$HS$1000,14,FALSE)</f>
        <v>52707165</v>
      </c>
    </row>
    <row r="348" spans="1:16">
      <c r="A348" t="s">
        <v>47</v>
      </c>
      <c r="B348">
        <v>2012</v>
      </c>
      <c r="C348" t="s">
        <v>313</v>
      </c>
      <c r="D348" t="s">
        <v>1127</v>
      </c>
      <c r="E348" t="str">
        <f>VLOOKUP($D348,DSR!$B$7:$HS$1000,2,FALSE)</f>
        <v>Naknada za smještaj djeteta u udomiteljsku obitelj</v>
      </c>
      <c r="F348" t="str">
        <f>VLOOKUP($D348,DSR!$B$7:$HS$1000,3,FALSE)</f>
        <v>Udomitelj, odnosno osoba koja djetetu ili odrasloj osobi osigurava smještaj i skrb u udomiteljskoj obitelji</v>
      </c>
      <c r="G348" t="str">
        <f>VLOOKUP($D348,DSR!$B$7:$HS$1000,4,FALSE)</f>
        <v>DSR_018: §38; DSR_202</v>
      </c>
      <c r="H348" t="str">
        <f>VLOOKUP($D348,DSR!$B$7:$HS$1000,5,FALSE)</f>
        <v>MDOMSP</v>
      </c>
      <c r="I348" t="str">
        <f>VLOOKUP($D348,DSR!$B$7:$HS$1000,6,FALSE)</f>
        <v>MDOMSP</v>
      </c>
      <c r="J348" t="str">
        <f>VLOOKUP($D348,DSR!$B$7:$HS$1000,7,FALSE)</f>
        <v>NN</v>
      </c>
      <c r="K348" t="str">
        <f>VLOOKUP($D348,DSR!$B$7:$HS$1000,8,FALSE)</f>
        <v>KS</v>
      </c>
      <c r="L348" t="str">
        <f>VLOOKUP($D348,DSR!$B$7:$HS$1000,9,FALSE)</f>
        <v>ne</v>
      </c>
      <c r="M348" t="str">
        <f>VLOOKUP($D348,DSR!$B$7:$HS$1000,10,FALSE)</f>
        <v>S2</v>
      </c>
      <c r="N348" t="str">
        <f>VLOOKUP($D348,DSR!$B$7:$HS$1000,11,FALSE)</f>
        <v>FA</v>
      </c>
      <c r="O348" s="247">
        <f>VLOOKUP($D348,DSR!$B$7:$HS$1000,16,FALSE)</f>
        <v>2100</v>
      </c>
      <c r="P348">
        <f>VLOOKUP($D348,DSR!$B$7:$HS$1000,18,FALSE)</f>
        <v>53796381.329999998</v>
      </c>
    </row>
    <row r="349" spans="1:16">
      <c r="A349" t="s">
        <v>47</v>
      </c>
      <c r="B349">
        <v>2013</v>
      </c>
      <c r="C349" t="s">
        <v>313</v>
      </c>
      <c r="D349" t="s">
        <v>1127</v>
      </c>
      <c r="E349" t="str">
        <f>VLOOKUP($D349,DSR!$B$7:$HS$1000,2,FALSE)</f>
        <v>Naknada za smještaj djeteta u udomiteljsku obitelj</v>
      </c>
      <c r="F349" t="str">
        <f>VLOOKUP($D349,DSR!$B$7:$HS$1000,3,FALSE)</f>
        <v>Udomitelj, odnosno osoba koja djetetu ili odrasloj osobi osigurava smještaj i skrb u udomiteljskoj obitelji</v>
      </c>
      <c r="G349" t="str">
        <f>VLOOKUP($D349,DSR!$B$7:$HS$1000,4,FALSE)</f>
        <v>DSR_018: §38; DSR_202</v>
      </c>
      <c r="H349" t="str">
        <f>VLOOKUP($D349,DSR!$B$7:$HS$1000,5,FALSE)</f>
        <v>MDOMSP</v>
      </c>
      <c r="I349" t="str">
        <f>VLOOKUP($D349,DSR!$B$7:$HS$1000,6,FALSE)</f>
        <v>MDOMSP</v>
      </c>
      <c r="J349" t="str">
        <f>VLOOKUP($D349,DSR!$B$7:$HS$1000,7,FALSE)</f>
        <v>NN</v>
      </c>
      <c r="K349" t="str">
        <f>VLOOKUP($D349,DSR!$B$7:$HS$1000,8,FALSE)</f>
        <v>KS</v>
      </c>
      <c r="L349" t="str">
        <f>VLOOKUP($D349,DSR!$B$7:$HS$1000,9,FALSE)</f>
        <v>ne</v>
      </c>
      <c r="M349" t="str">
        <f>VLOOKUP($D349,DSR!$B$7:$HS$1000,10,FALSE)</f>
        <v>S2</v>
      </c>
      <c r="N349" t="str">
        <f>VLOOKUP($D349,DSR!$B$7:$HS$1000,11,FALSE)</f>
        <v>FA</v>
      </c>
      <c r="O349" s="247">
        <f>VLOOKUP($D349,DSR!$B$7:$HS$1000,20,FALSE)</f>
        <v>2204</v>
      </c>
      <c r="P349">
        <f>VLOOKUP($D349,DSR!$B$7:$HS$1000,22,FALSE)</f>
        <v>55958032.520000003</v>
      </c>
    </row>
    <row r="350" spans="1:16">
      <c r="A350" t="s">
        <v>47</v>
      </c>
      <c r="B350">
        <v>2014</v>
      </c>
      <c r="C350" t="s">
        <v>313</v>
      </c>
      <c r="D350" t="s">
        <v>1127</v>
      </c>
      <c r="E350" t="str">
        <f>VLOOKUP($D350,DSR!$B$7:$HS$1000,2,FALSE)</f>
        <v>Naknada za smještaj djeteta u udomiteljsku obitelj</v>
      </c>
      <c r="F350" t="str">
        <f>VLOOKUP($D350,DSR!$B$7:$HS$1000,3,FALSE)</f>
        <v>Udomitelj, odnosno osoba koja djetetu ili odrasloj osobi osigurava smještaj i skrb u udomiteljskoj obitelji</v>
      </c>
      <c r="G350" t="str">
        <f>VLOOKUP($D350,DSR!$B$7:$HS$1000,4,FALSE)</f>
        <v>DSR_018: §38; DSR_202</v>
      </c>
      <c r="H350" t="str">
        <f>VLOOKUP($D350,DSR!$B$7:$HS$1000,5,FALSE)</f>
        <v>MDOMSP</v>
      </c>
      <c r="I350" t="str">
        <f>VLOOKUP($D350,DSR!$B$7:$HS$1000,6,FALSE)</f>
        <v>MDOMSP</v>
      </c>
      <c r="J350" t="str">
        <f>VLOOKUP($D350,DSR!$B$7:$HS$1000,7,FALSE)</f>
        <v>NN</v>
      </c>
      <c r="K350" t="str">
        <f>VLOOKUP($D350,DSR!$B$7:$HS$1000,8,FALSE)</f>
        <v>KS</v>
      </c>
      <c r="L350" t="str">
        <f>VLOOKUP($D350,DSR!$B$7:$HS$1000,9,FALSE)</f>
        <v>ne</v>
      </c>
      <c r="M350" t="str">
        <f>VLOOKUP($D350,DSR!$B$7:$HS$1000,10,FALSE)</f>
        <v>S2</v>
      </c>
      <c r="N350" t="str">
        <f>VLOOKUP($D350,DSR!$B$7:$HS$1000,11,FALSE)</f>
        <v>FA</v>
      </c>
      <c r="O350" s="247">
        <f>VLOOKUP($D350,DSR!$B$7:$HS$1000,24,FALSE)</f>
        <v>2403</v>
      </c>
      <c r="P350">
        <f>VLOOKUP($D350,DSR!$B$7:$HS$1000,26,FALSE)</f>
        <v>57259361.219999999</v>
      </c>
    </row>
    <row r="351" spans="1:16">
      <c r="A351" t="s">
        <v>47</v>
      </c>
      <c r="B351">
        <v>2015</v>
      </c>
      <c r="C351" t="s">
        <v>313</v>
      </c>
      <c r="D351" t="s">
        <v>1127</v>
      </c>
      <c r="E351" t="str">
        <f>VLOOKUP($D351,DSR!$B$7:$HS$1000,2,FALSE)</f>
        <v>Naknada za smještaj djeteta u udomiteljsku obitelj</v>
      </c>
      <c r="F351" t="str">
        <f>VLOOKUP($D351,DSR!$B$7:$HS$1000,3,FALSE)</f>
        <v>Udomitelj, odnosno osoba koja djetetu ili odrasloj osobi osigurava smještaj i skrb u udomiteljskoj obitelji</v>
      </c>
      <c r="G351" t="str">
        <f>VLOOKUP($D351,DSR!$B$7:$HS$1000,4,FALSE)</f>
        <v>DSR_018: §38; DSR_202</v>
      </c>
      <c r="H351" t="str">
        <f>VLOOKUP($D351,DSR!$B$7:$HS$1000,5,FALSE)</f>
        <v>MDOMSP</v>
      </c>
      <c r="I351" t="str">
        <f>VLOOKUP($D351,DSR!$B$7:$HS$1000,6,FALSE)</f>
        <v>MDOMSP</v>
      </c>
      <c r="J351" t="str">
        <f>VLOOKUP($D351,DSR!$B$7:$HS$1000,7,FALSE)</f>
        <v>NN</v>
      </c>
      <c r="K351" t="str">
        <f>VLOOKUP($D351,DSR!$B$7:$HS$1000,8,FALSE)</f>
        <v>KS</v>
      </c>
      <c r="L351" t="str">
        <f>VLOOKUP($D351,DSR!$B$7:$HS$1000,9,FALSE)</f>
        <v>ne</v>
      </c>
      <c r="M351" t="str">
        <f>VLOOKUP($D351,DSR!$B$7:$HS$1000,10,FALSE)</f>
        <v>S2</v>
      </c>
      <c r="N351" t="str">
        <f>VLOOKUP($D351,DSR!$B$7:$HS$1000,11,FALSE)</f>
        <v>FA</v>
      </c>
      <c r="O351" s="247">
        <f>VLOOKUP($D351,DSR!$B$7:$HS$1000,28,FALSE)</f>
        <v>2218</v>
      </c>
      <c r="P351">
        <f>VLOOKUP($D351,DSR!$B$7:$HS$1000,30,FALSE)</f>
        <v>54324952</v>
      </c>
    </row>
    <row r="352" spans="1:16">
      <c r="A352" t="s">
        <v>47</v>
      </c>
      <c r="B352">
        <v>2011</v>
      </c>
      <c r="C352" t="s">
        <v>313</v>
      </c>
      <c r="D352" t="s">
        <v>1132</v>
      </c>
      <c r="E352" t="str">
        <f>VLOOKUP($D352,DSR!$B$7:$HS$1000,2,FALSE)</f>
        <v>Naknada za smještaj odrasle osobe u udomiteljsku obitelj</v>
      </c>
      <c r="F352" t="str">
        <f>VLOOKUP($D352,DSR!$B$7:$HS$1000,3,FALSE)</f>
        <v>Udomitelj, odnosno osoba koja djetetu ili odrasloj osobi osigurava smještaj i skrb u udomiteljskoj obitelji</v>
      </c>
      <c r="G352" t="str">
        <f>VLOOKUP($D352,DSR!$B$7:$HS$1000,4,FALSE)</f>
        <v>DSR_018: §38; DSR_202</v>
      </c>
      <c r="H352" t="str">
        <f>VLOOKUP($D352,DSR!$B$7:$HS$1000,5,FALSE)</f>
        <v>MDOMSP</v>
      </c>
      <c r="I352" t="str">
        <f>VLOOKUP($D352,DSR!$B$7:$HS$1000,6,FALSE)</f>
        <v>MDOMSP</v>
      </c>
      <c r="J352" t="str">
        <f>VLOOKUP($D352,DSR!$B$7:$HS$1000,7,FALSE)</f>
        <v>NN</v>
      </c>
      <c r="K352" t="str">
        <f>VLOOKUP($D352,DSR!$B$7:$HS$1000,8,FALSE)</f>
        <v>KS</v>
      </c>
      <c r="L352" t="str">
        <f>VLOOKUP($D352,DSR!$B$7:$HS$1000,9,FALSE)</f>
        <v>ne</v>
      </c>
      <c r="M352" t="str">
        <f>VLOOKUP($D352,DSR!$B$7:$HS$1000,10,FALSE)</f>
        <v>S2</v>
      </c>
      <c r="N352" t="str">
        <f>VLOOKUP($D352,DSR!$B$7:$HS$1000,11,FALSE)</f>
        <v>FA</v>
      </c>
      <c r="O352">
        <f>VLOOKUP($D352,DSR!$B$7:$HS$1000,12,FALSE)</f>
        <v>3367</v>
      </c>
      <c r="P352">
        <f>VLOOKUP($D352,DSR!$B$7:$HS$1000,14,FALSE)</f>
        <v>90456358</v>
      </c>
    </row>
    <row r="353" spans="1:16">
      <c r="A353" t="s">
        <v>47</v>
      </c>
      <c r="B353">
        <v>2012</v>
      </c>
      <c r="C353" t="s">
        <v>313</v>
      </c>
      <c r="D353" t="s">
        <v>1132</v>
      </c>
      <c r="E353" t="str">
        <f>VLOOKUP($D353,DSR!$B$7:$HS$1000,2,FALSE)</f>
        <v>Naknada za smještaj odrasle osobe u udomiteljsku obitelj</v>
      </c>
      <c r="F353" t="str">
        <f>VLOOKUP($D353,DSR!$B$7:$HS$1000,3,FALSE)</f>
        <v>Udomitelj, odnosno osoba koja djetetu ili odrasloj osobi osigurava smještaj i skrb u udomiteljskoj obitelji</v>
      </c>
      <c r="G353" t="str">
        <f>VLOOKUP($D353,DSR!$B$7:$HS$1000,4,FALSE)</f>
        <v>DSR_018: §38; DSR_202</v>
      </c>
      <c r="H353" t="str">
        <f>VLOOKUP($D353,DSR!$B$7:$HS$1000,5,FALSE)</f>
        <v>MDOMSP</v>
      </c>
      <c r="I353" t="str">
        <f>VLOOKUP($D353,DSR!$B$7:$HS$1000,6,FALSE)</f>
        <v>MDOMSP</v>
      </c>
      <c r="J353" t="str">
        <f>VLOOKUP($D353,DSR!$B$7:$HS$1000,7,FALSE)</f>
        <v>NN</v>
      </c>
      <c r="K353" t="str">
        <f>VLOOKUP($D353,DSR!$B$7:$HS$1000,8,FALSE)</f>
        <v>KS</v>
      </c>
      <c r="L353" t="str">
        <f>VLOOKUP($D353,DSR!$B$7:$HS$1000,9,FALSE)</f>
        <v>ne</v>
      </c>
      <c r="M353" t="str">
        <f>VLOOKUP($D353,DSR!$B$7:$HS$1000,10,FALSE)</f>
        <v>S2</v>
      </c>
      <c r="N353" t="str">
        <f>VLOOKUP($D353,DSR!$B$7:$HS$1000,11,FALSE)</f>
        <v>FA</v>
      </c>
      <c r="O353" s="247">
        <f>VLOOKUP($D353,DSR!$B$7:$HS$1000,16,FALSE)</f>
        <v>3549</v>
      </c>
      <c r="P353">
        <f>VLOOKUP($D353,DSR!$B$7:$HS$1000,18,FALSE)</f>
        <v>93852914.209999993</v>
      </c>
    </row>
    <row r="354" spans="1:16">
      <c r="A354" t="s">
        <v>47</v>
      </c>
      <c r="B354">
        <v>2013</v>
      </c>
      <c r="C354" t="s">
        <v>313</v>
      </c>
      <c r="D354" t="s">
        <v>1132</v>
      </c>
      <c r="E354" t="str">
        <f>VLOOKUP($D354,DSR!$B$7:$HS$1000,2,FALSE)</f>
        <v>Naknada za smještaj odrasle osobe u udomiteljsku obitelj</v>
      </c>
      <c r="F354" t="str">
        <f>VLOOKUP($D354,DSR!$B$7:$HS$1000,3,FALSE)</f>
        <v>Udomitelj, odnosno osoba koja djetetu ili odrasloj osobi osigurava smještaj i skrb u udomiteljskoj obitelji</v>
      </c>
      <c r="G354" t="str">
        <f>VLOOKUP($D354,DSR!$B$7:$HS$1000,4,FALSE)</f>
        <v>DSR_018: §38; DSR_202</v>
      </c>
      <c r="H354" t="str">
        <f>VLOOKUP($D354,DSR!$B$7:$HS$1000,5,FALSE)</f>
        <v>MDOMSP</v>
      </c>
      <c r="I354" t="str">
        <f>VLOOKUP($D354,DSR!$B$7:$HS$1000,6,FALSE)</f>
        <v>MDOMSP</v>
      </c>
      <c r="J354" t="str">
        <f>VLOOKUP($D354,DSR!$B$7:$HS$1000,7,FALSE)</f>
        <v>NN</v>
      </c>
      <c r="K354" t="str">
        <f>VLOOKUP($D354,DSR!$B$7:$HS$1000,8,FALSE)</f>
        <v>KS</v>
      </c>
      <c r="L354" t="str">
        <f>VLOOKUP($D354,DSR!$B$7:$HS$1000,9,FALSE)</f>
        <v>ne</v>
      </c>
      <c r="M354" t="str">
        <f>VLOOKUP($D354,DSR!$B$7:$HS$1000,10,FALSE)</f>
        <v>S2</v>
      </c>
      <c r="N354" t="str">
        <f>VLOOKUP($D354,DSR!$B$7:$HS$1000,11,FALSE)</f>
        <v>FA</v>
      </c>
      <c r="O354" s="247">
        <f>VLOOKUP($D354,DSR!$B$7:$HS$1000,20,FALSE)</f>
        <v>3775</v>
      </c>
      <c r="P354">
        <f>VLOOKUP($D354,DSR!$B$7:$HS$1000,22,FALSE)</f>
        <v>101752383.97</v>
      </c>
    </row>
    <row r="355" spans="1:16">
      <c r="A355" t="s">
        <v>47</v>
      </c>
      <c r="B355">
        <v>2014</v>
      </c>
      <c r="C355" t="s">
        <v>313</v>
      </c>
      <c r="D355" t="s">
        <v>1132</v>
      </c>
      <c r="E355" t="str">
        <f>VLOOKUP($D355,DSR!$B$7:$HS$1000,2,FALSE)</f>
        <v>Naknada za smještaj odrasle osobe u udomiteljsku obitelj</v>
      </c>
      <c r="F355" t="str">
        <f>VLOOKUP($D355,DSR!$B$7:$HS$1000,3,FALSE)</f>
        <v>Udomitelj, odnosno osoba koja djetetu ili odrasloj osobi osigurava smještaj i skrb u udomiteljskoj obitelji</v>
      </c>
      <c r="G355" t="str">
        <f>VLOOKUP($D355,DSR!$B$7:$HS$1000,4,FALSE)</f>
        <v>DSR_018: §38; DSR_202</v>
      </c>
      <c r="H355" t="str">
        <f>VLOOKUP($D355,DSR!$B$7:$HS$1000,5,FALSE)</f>
        <v>MDOMSP</v>
      </c>
      <c r="I355" t="str">
        <f>VLOOKUP($D355,DSR!$B$7:$HS$1000,6,FALSE)</f>
        <v>MDOMSP</v>
      </c>
      <c r="J355" t="str">
        <f>VLOOKUP($D355,DSR!$B$7:$HS$1000,7,FALSE)</f>
        <v>NN</v>
      </c>
      <c r="K355" t="str">
        <f>VLOOKUP($D355,DSR!$B$7:$HS$1000,8,FALSE)</f>
        <v>KS</v>
      </c>
      <c r="L355" t="str">
        <f>VLOOKUP($D355,DSR!$B$7:$HS$1000,9,FALSE)</f>
        <v>ne</v>
      </c>
      <c r="M355" t="str">
        <f>VLOOKUP($D355,DSR!$B$7:$HS$1000,10,FALSE)</f>
        <v>S2</v>
      </c>
      <c r="N355" t="str">
        <f>VLOOKUP($D355,DSR!$B$7:$HS$1000,11,FALSE)</f>
        <v>FA</v>
      </c>
      <c r="O355" s="247">
        <f>VLOOKUP($D355,DSR!$B$7:$HS$1000,24,FALSE)</f>
        <v>3978</v>
      </c>
      <c r="P355">
        <f>VLOOKUP($D355,DSR!$B$7:$HS$1000,26,FALSE)</f>
        <v>107841559.16</v>
      </c>
    </row>
    <row r="356" spans="1:16">
      <c r="A356" t="s">
        <v>47</v>
      </c>
      <c r="B356">
        <v>2015</v>
      </c>
      <c r="C356" t="s">
        <v>313</v>
      </c>
      <c r="D356" t="s">
        <v>1132</v>
      </c>
      <c r="E356" t="str">
        <f>VLOOKUP($D356,DSR!$B$7:$HS$1000,2,FALSE)</f>
        <v>Naknada za smještaj odrasle osobe u udomiteljsku obitelj</v>
      </c>
      <c r="F356" t="str">
        <f>VLOOKUP($D356,DSR!$B$7:$HS$1000,3,FALSE)</f>
        <v>Udomitelj, odnosno osoba koja djetetu ili odrasloj osobi osigurava smještaj i skrb u udomiteljskoj obitelji</v>
      </c>
      <c r="G356" t="str">
        <f>VLOOKUP($D356,DSR!$B$7:$HS$1000,4,FALSE)</f>
        <v>DSR_018: §38; DSR_202</v>
      </c>
      <c r="H356" t="str">
        <f>VLOOKUP($D356,DSR!$B$7:$HS$1000,5,FALSE)</f>
        <v>MDOMSP</v>
      </c>
      <c r="I356" t="str">
        <f>VLOOKUP($D356,DSR!$B$7:$HS$1000,6,FALSE)</f>
        <v>MDOMSP</v>
      </c>
      <c r="J356" t="str">
        <f>VLOOKUP($D356,DSR!$B$7:$HS$1000,7,FALSE)</f>
        <v>NN</v>
      </c>
      <c r="K356" t="str">
        <f>VLOOKUP($D356,DSR!$B$7:$HS$1000,8,FALSE)</f>
        <v>KS</v>
      </c>
      <c r="L356" t="str">
        <f>VLOOKUP($D356,DSR!$B$7:$HS$1000,9,FALSE)</f>
        <v>ne</v>
      </c>
      <c r="M356" t="str">
        <f>VLOOKUP($D356,DSR!$B$7:$HS$1000,10,FALSE)</f>
        <v>S2</v>
      </c>
      <c r="N356" t="str">
        <f>VLOOKUP($D356,DSR!$B$7:$HS$1000,11,FALSE)</f>
        <v>FA</v>
      </c>
      <c r="O356" s="247">
        <f>VLOOKUP($D356,DSR!$B$7:$HS$1000,28,FALSE)</f>
        <v>4323</v>
      </c>
      <c r="P356">
        <f>VLOOKUP($D356,DSR!$B$7:$HS$1000,30,FALSE)</f>
        <v>63187428</v>
      </c>
    </row>
    <row r="357" spans="1:16">
      <c r="A357" t="s">
        <v>47</v>
      </c>
      <c r="B357">
        <v>2011</v>
      </c>
      <c r="C357" t="s">
        <v>313</v>
      </c>
      <c r="D357" t="s">
        <v>1134</v>
      </c>
      <c r="E357" t="str">
        <f>VLOOKUP($D357,DSR!$B$7:$HS$1000,2,FALSE)</f>
        <v>Udomiteljska naknada (osobna naknada udomitelju)</v>
      </c>
      <c r="F357" t="str">
        <f>VLOOKUP($D357,DSR!$B$7:$HS$1000,3,FALSE)</f>
        <v>Udomitelj, odnosno osoba koja djetetu ili odrasloj osobi osigurava smještaj i skrb u udomiteljskoj obitelji</v>
      </c>
      <c r="G357" t="str">
        <f>VLOOKUP($D357,DSR!$B$7:$HS$1000,4,FALSE)</f>
        <v>DSR_018: §36-37; DSR_201</v>
      </c>
      <c r="H357" t="str">
        <f>VLOOKUP($D357,DSR!$B$7:$HS$1000,5,FALSE)</f>
        <v>MDOMSP</v>
      </c>
      <c r="I357" t="str">
        <f>VLOOKUP($D357,DSR!$B$7:$HS$1000,6,FALSE)</f>
        <v>MDOMSP</v>
      </c>
      <c r="J357" t="str">
        <f>VLOOKUP($D357,DSR!$B$7:$HS$1000,7,FALSE)</f>
        <v>KS</v>
      </c>
      <c r="K357" t="str">
        <f>VLOOKUP($D357,DSR!$B$7:$HS$1000,8,FALSE)</f>
        <v>KS</v>
      </c>
      <c r="L357" t="str">
        <f>VLOOKUP($D357,DSR!$B$7:$HS$1000,9,FALSE)</f>
        <v>ne</v>
      </c>
      <c r="M357" t="str">
        <f>VLOOKUP($D357,DSR!$B$7:$HS$1000,10,FALSE)</f>
        <v>S2</v>
      </c>
      <c r="N357" t="str">
        <f>VLOOKUP($D357,DSR!$B$7:$HS$1000,11,FALSE)</f>
        <v>FA</v>
      </c>
      <c r="O357" t="str">
        <f>VLOOKUP($D357,DSR!$B$7:$HS$1000,12,FALSE)</f>
        <v>nd</v>
      </c>
      <c r="P357">
        <f>VLOOKUP($D357,DSR!$B$7:$HS$1000,14,FALSE)</f>
        <v>25571213</v>
      </c>
    </row>
    <row r="358" spans="1:16">
      <c r="A358" t="s">
        <v>47</v>
      </c>
      <c r="B358">
        <v>2012</v>
      </c>
      <c r="C358" t="s">
        <v>313</v>
      </c>
      <c r="D358" t="s">
        <v>1134</v>
      </c>
      <c r="E358" t="str">
        <f>VLOOKUP($D358,DSR!$B$7:$HS$1000,2,FALSE)</f>
        <v>Udomiteljska naknada (osobna naknada udomitelju)</v>
      </c>
      <c r="F358" t="str">
        <f>VLOOKUP($D358,DSR!$B$7:$HS$1000,3,FALSE)</f>
        <v>Udomitelj, odnosno osoba koja djetetu ili odrasloj osobi osigurava smještaj i skrb u udomiteljskoj obitelji</v>
      </c>
      <c r="G358" t="str">
        <f>VLOOKUP($D358,DSR!$B$7:$HS$1000,4,FALSE)</f>
        <v>DSR_018: §36-37; DSR_201</v>
      </c>
      <c r="H358" t="str">
        <f>VLOOKUP($D358,DSR!$B$7:$HS$1000,5,FALSE)</f>
        <v>MDOMSP</v>
      </c>
      <c r="I358" t="str">
        <f>VLOOKUP($D358,DSR!$B$7:$HS$1000,6,FALSE)</f>
        <v>MDOMSP</v>
      </c>
      <c r="J358" t="str">
        <f>VLOOKUP($D358,DSR!$B$7:$HS$1000,7,FALSE)</f>
        <v>KS</v>
      </c>
      <c r="K358" t="str">
        <f>VLOOKUP($D358,DSR!$B$7:$HS$1000,8,FALSE)</f>
        <v>KS</v>
      </c>
      <c r="L358" t="str">
        <f>VLOOKUP($D358,DSR!$B$7:$HS$1000,9,FALSE)</f>
        <v>ne</v>
      </c>
      <c r="M358" t="str">
        <f>VLOOKUP($D358,DSR!$B$7:$HS$1000,10,FALSE)</f>
        <v>S2</v>
      </c>
      <c r="N358" t="str">
        <f>VLOOKUP($D358,DSR!$B$7:$HS$1000,11,FALSE)</f>
        <v>FA</v>
      </c>
      <c r="O358" s="247" t="str">
        <f>VLOOKUP($D358,DSR!$B$7:$HS$1000,16,FALSE)</f>
        <v>nd</v>
      </c>
      <c r="P358">
        <f>VLOOKUP($D358,DSR!$B$7:$HS$1000,18,FALSE)</f>
        <v>22869979.379999999</v>
      </c>
    </row>
    <row r="359" spans="1:16">
      <c r="A359" t="s">
        <v>47</v>
      </c>
      <c r="B359">
        <v>2013</v>
      </c>
      <c r="C359" t="s">
        <v>313</v>
      </c>
      <c r="D359" t="s">
        <v>1134</v>
      </c>
      <c r="E359" t="str">
        <f>VLOOKUP($D359,DSR!$B$7:$HS$1000,2,FALSE)</f>
        <v>Udomiteljska naknada (osobna naknada udomitelju)</v>
      </c>
      <c r="F359" t="str">
        <f>VLOOKUP($D359,DSR!$B$7:$HS$1000,3,FALSE)</f>
        <v>Udomitelj, odnosno osoba koja djetetu ili odrasloj osobi osigurava smještaj i skrb u udomiteljskoj obitelji</v>
      </c>
      <c r="G359" t="str">
        <f>VLOOKUP($D359,DSR!$B$7:$HS$1000,4,FALSE)</f>
        <v>DSR_018: §36-37; DSR_201</v>
      </c>
      <c r="H359" t="str">
        <f>VLOOKUP($D359,DSR!$B$7:$HS$1000,5,FALSE)</f>
        <v>MDOMSP</v>
      </c>
      <c r="I359" t="str">
        <f>VLOOKUP($D359,DSR!$B$7:$HS$1000,6,FALSE)</f>
        <v>MDOMSP</v>
      </c>
      <c r="J359" t="str">
        <f>VLOOKUP($D359,DSR!$B$7:$HS$1000,7,FALSE)</f>
        <v>KS</v>
      </c>
      <c r="K359" t="str">
        <f>VLOOKUP($D359,DSR!$B$7:$HS$1000,8,FALSE)</f>
        <v>KS</v>
      </c>
      <c r="L359" t="str">
        <f>VLOOKUP($D359,DSR!$B$7:$HS$1000,9,FALSE)</f>
        <v>ne</v>
      </c>
      <c r="M359" t="str">
        <f>VLOOKUP($D359,DSR!$B$7:$HS$1000,10,FALSE)</f>
        <v>S2</v>
      </c>
      <c r="N359" t="str">
        <f>VLOOKUP($D359,DSR!$B$7:$HS$1000,11,FALSE)</f>
        <v>FA</v>
      </c>
      <c r="O359" s="247" t="str">
        <f>VLOOKUP($D359,DSR!$B$7:$HS$1000,20,FALSE)</f>
        <v>nd</v>
      </c>
      <c r="P359">
        <f>VLOOKUP($D359,DSR!$B$7:$HS$1000,22,FALSE)</f>
        <v>24072125.620000001</v>
      </c>
    </row>
    <row r="360" spans="1:16">
      <c r="A360" t="s">
        <v>47</v>
      </c>
      <c r="B360">
        <v>2014</v>
      </c>
      <c r="C360" t="s">
        <v>313</v>
      </c>
      <c r="D360" t="s">
        <v>1134</v>
      </c>
      <c r="E360" t="str">
        <f>VLOOKUP($D360,DSR!$B$7:$HS$1000,2,FALSE)</f>
        <v>Udomiteljska naknada (osobna naknada udomitelju)</v>
      </c>
      <c r="F360" t="str">
        <f>VLOOKUP($D360,DSR!$B$7:$HS$1000,3,FALSE)</f>
        <v>Udomitelj, odnosno osoba koja djetetu ili odrasloj osobi osigurava smještaj i skrb u udomiteljskoj obitelji</v>
      </c>
      <c r="G360" t="str">
        <f>VLOOKUP($D360,DSR!$B$7:$HS$1000,4,FALSE)</f>
        <v>DSR_018: §36-37; DSR_201</v>
      </c>
      <c r="H360" t="str">
        <f>VLOOKUP($D360,DSR!$B$7:$HS$1000,5,FALSE)</f>
        <v>MDOMSP</v>
      </c>
      <c r="I360" t="str">
        <f>VLOOKUP($D360,DSR!$B$7:$HS$1000,6,FALSE)</f>
        <v>MDOMSP</v>
      </c>
      <c r="J360" t="str">
        <f>VLOOKUP($D360,DSR!$B$7:$HS$1000,7,FALSE)</f>
        <v>KS</v>
      </c>
      <c r="K360" t="str">
        <f>VLOOKUP($D360,DSR!$B$7:$HS$1000,8,FALSE)</f>
        <v>KS</v>
      </c>
      <c r="L360" t="str">
        <f>VLOOKUP($D360,DSR!$B$7:$HS$1000,9,FALSE)</f>
        <v>ne</v>
      </c>
      <c r="M360" t="str">
        <f>VLOOKUP($D360,DSR!$B$7:$HS$1000,10,FALSE)</f>
        <v>S2</v>
      </c>
      <c r="N360" t="str">
        <f>VLOOKUP($D360,DSR!$B$7:$HS$1000,11,FALSE)</f>
        <v>FA</v>
      </c>
      <c r="O360" s="247" t="str">
        <f>VLOOKUP($D360,DSR!$B$7:$HS$1000,24,FALSE)</f>
        <v>nd</v>
      </c>
      <c r="P360">
        <f>VLOOKUP($D360,DSR!$B$7:$HS$1000,26,FALSE)</f>
        <v>25303474.289999999</v>
      </c>
    </row>
    <row r="361" spans="1:16">
      <c r="A361" t="s">
        <v>47</v>
      </c>
      <c r="B361">
        <v>2015</v>
      </c>
      <c r="C361" t="s">
        <v>313</v>
      </c>
      <c r="D361" t="s">
        <v>1134</v>
      </c>
      <c r="E361" t="str">
        <f>VLOOKUP($D361,DSR!$B$7:$HS$1000,2,FALSE)</f>
        <v>Udomiteljska naknada (osobna naknada udomitelju)</v>
      </c>
      <c r="F361" t="str">
        <f>VLOOKUP($D361,DSR!$B$7:$HS$1000,3,FALSE)</f>
        <v>Udomitelj, odnosno osoba koja djetetu ili odrasloj osobi osigurava smještaj i skrb u udomiteljskoj obitelji</v>
      </c>
      <c r="G361" t="str">
        <f>VLOOKUP($D361,DSR!$B$7:$HS$1000,4,FALSE)</f>
        <v>DSR_018: §36-37; DSR_201</v>
      </c>
      <c r="H361" t="str">
        <f>VLOOKUP($D361,DSR!$B$7:$HS$1000,5,FALSE)</f>
        <v>MDOMSP</v>
      </c>
      <c r="I361" t="str">
        <f>VLOOKUP($D361,DSR!$B$7:$HS$1000,6,FALSE)</f>
        <v>MDOMSP</v>
      </c>
      <c r="J361" t="str">
        <f>VLOOKUP($D361,DSR!$B$7:$HS$1000,7,FALSE)</f>
        <v>KS</v>
      </c>
      <c r="K361" t="str">
        <f>VLOOKUP($D361,DSR!$B$7:$HS$1000,8,FALSE)</f>
        <v>KS</v>
      </c>
      <c r="L361" t="str">
        <f>VLOOKUP($D361,DSR!$B$7:$HS$1000,9,FALSE)</f>
        <v>ne</v>
      </c>
      <c r="M361" t="str">
        <f>VLOOKUP($D361,DSR!$B$7:$HS$1000,10,FALSE)</f>
        <v>S2</v>
      </c>
      <c r="N361" t="str">
        <f>VLOOKUP($D361,DSR!$B$7:$HS$1000,11,FALSE)</f>
        <v>FA</v>
      </c>
      <c r="O361" s="247" t="str">
        <f>VLOOKUP($D361,DSR!$B$7:$HS$1000,28,FALSE)</f>
        <v>nd</v>
      </c>
      <c r="P361">
        <f>VLOOKUP($D361,DSR!$B$7:$HS$1000,30,FALSE)</f>
        <v>26174699</v>
      </c>
    </row>
    <row r="362" spans="1:16">
      <c r="A362" t="s">
        <v>47</v>
      </c>
      <c r="B362">
        <v>2011</v>
      </c>
      <c r="C362" t="s">
        <v>313</v>
      </c>
      <c r="D362" t="s">
        <v>1137</v>
      </c>
      <c r="E362" t="str">
        <f>VLOOKUP($D362,DSR!$B$7:$HS$1000,2,FALSE)</f>
        <v>Pomoć za privremeno uzdržavanje djeteta</v>
      </c>
      <c r="F362" t="str">
        <f>VLOOKUP($D362,DSR!$B$7:$HS$1000,3,FALSE)</f>
        <v>Dijete koje ne stanuje s roditeljem, već s bakom ili djedom, ako roditelj ne ispunjava svoju obvezu uzdržavanja</v>
      </c>
      <c r="G362" t="str">
        <f>VLOOKUP($D362,DSR!$B$7:$HS$1000,4,FALSE)</f>
        <v>DSR_029: §9</v>
      </c>
      <c r="H362" t="str">
        <f>VLOOKUP($D362,DSR!$B$7:$HS$1000,5,FALSE)</f>
        <v>MDOMSP</v>
      </c>
      <c r="I362" t="str">
        <f>VLOOKUP($D362,DSR!$B$7:$HS$1000,6,FALSE)</f>
        <v>MDOMSP</v>
      </c>
      <c r="J362" t="str">
        <f>VLOOKUP($D362,DSR!$B$7:$HS$1000,7,FALSE)</f>
        <v>NN</v>
      </c>
      <c r="K362" t="str">
        <f>VLOOKUP($D362,DSR!$B$7:$HS$1000,8,FALSE)</f>
        <v>KS</v>
      </c>
      <c r="L362" t="str">
        <f>VLOOKUP($D362,DSR!$B$7:$HS$1000,9,FALSE)</f>
        <v>ne</v>
      </c>
      <c r="M362" t="str">
        <f>VLOOKUP($D362,DSR!$B$7:$HS$1000,10,FALSE)</f>
        <v>SB</v>
      </c>
      <c r="N362" t="str">
        <f>VLOOKUP($D362,DSR!$B$7:$HS$1000,11,FALSE)</f>
        <v>FA</v>
      </c>
      <c r="O362" t="str">
        <f>VLOOKUP($D362,DSR!$B$7:$HS$1000,12,FALSE)</f>
        <v>nd</v>
      </c>
      <c r="P362">
        <f>VLOOKUP($D362,DSR!$B$7:$HS$1000,14,FALSE)</f>
        <v>29409757.34</v>
      </c>
    </row>
    <row r="363" spans="1:16">
      <c r="A363" t="s">
        <v>47</v>
      </c>
      <c r="B363">
        <v>2012</v>
      </c>
      <c r="C363" t="s">
        <v>313</v>
      </c>
      <c r="D363" t="s">
        <v>1137</v>
      </c>
      <c r="E363" t="str">
        <f>VLOOKUP($D363,DSR!$B$7:$HS$1000,2,FALSE)</f>
        <v>Pomoć za privremeno uzdržavanje djeteta</v>
      </c>
      <c r="F363" t="str">
        <f>VLOOKUP($D363,DSR!$B$7:$HS$1000,3,FALSE)</f>
        <v>Dijete koje ne stanuje s roditeljem, već s bakom ili djedom, ako roditelj ne ispunjava svoju obvezu uzdržavanja</v>
      </c>
      <c r="G363" t="str">
        <f>VLOOKUP($D363,DSR!$B$7:$HS$1000,4,FALSE)</f>
        <v>DSR_029: §9</v>
      </c>
      <c r="H363" t="str">
        <f>VLOOKUP($D363,DSR!$B$7:$HS$1000,5,FALSE)</f>
        <v>MDOMSP</v>
      </c>
      <c r="I363" t="str">
        <f>VLOOKUP($D363,DSR!$B$7:$HS$1000,6,FALSE)</f>
        <v>MDOMSP</v>
      </c>
      <c r="J363" t="str">
        <f>VLOOKUP($D363,DSR!$B$7:$HS$1000,7,FALSE)</f>
        <v>NN</v>
      </c>
      <c r="K363" t="str">
        <f>VLOOKUP($D363,DSR!$B$7:$HS$1000,8,FALSE)</f>
        <v>KS</v>
      </c>
      <c r="L363" t="str">
        <f>VLOOKUP($D363,DSR!$B$7:$HS$1000,9,FALSE)</f>
        <v>ne</v>
      </c>
      <c r="M363" t="str">
        <f>VLOOKUP($D363,DSR!$B$7:$HS$1000,10,FALSE)</f>
        <v>SB</v>
      </c>
      <c r="N363" t="str">
        <f>VLOOKUP($D363,DSR!$B$7:$HS$1000,11,FALSE)</f>
        <v>FA</v>
      </c>
      <c r="O363" s="247" t="str">
        <f>VLOOKUP($D363,DSR!$B$7:$HS$1000,16,FALSE)</f>
        <v>nd</v>
      </c>
      <c r="P363">
        <f>VLOOKUP($D363,DSR!$B$7:$HS$1000,18,FALSE)</f>
        <v>29900676.48</v>
      </c>
    </row>
    <row r="364" spans="1:16">
      <c r="A364" t="s">
        <v>47</v>
      </c>
      <c r="B364">
        <v>2013</v>
      </c>
      <c r="C364" t="s">
        <v>313</v>
      </c>
      <c r="D364" t="s">
        <v>1137</v>
      </c>
      <c r="E364" t="str">
        <f>VLOOKUP($D364,DSR!$B$7:$HS$1000,2,FALSE)</f>
        <v>Pomoć za privremeno uzdržavanje djeteta</v>
      </c>
      <c r="F364" t="str">
        <f>VLOOKUP($D364,DSR!$B$7:$HS$1000,3,FALSE)</f>
        <v>Dijete koje ne stanuje s roditeljem, već s bakom ili djedom, ako roditelj ne ispunjava svoju obvezu uzdržavanja</v>
      </c>
      <c r="G364" t="str">
        <f>VLOOKUP($D364,DSR!$B$7:$HS$1000,4,FALSE)</f>
        <v>DSR_029: §9</v>
      </c>
      <c r="H364" t="str">
        <f>VLOOKUP($D364,DSR!$B$7:$HS$1000,5,FALSE)</f>
        <v>MDOMSP</v>
      </c>
      <c r="I364" t="str">
        <f>VLOOKUP($D364,DSR!$B$7:$HS$1000,6,FALSE)</f>
        <v>MDOMSP</v>
      </c>
      <c r="J364" t="str">
        <f>VLOOKUP($D364,DSR!$B$7:$HS$1000,7,FALSE)</f>
        <v>NN</v>
      </c>
      <c r="K364" t="str">
        <f>VLOOKUP($D364,DSR!$B$7:$HS$1000,8,FALSE)</f>
        <v>KS</v>
      </c>
      <c r="L364" t="str">
        <f>VLOOKUP($D364,DSR!$B$7:$HS$1000,9,FALSE)</f>
        <v>ne</v>
      </c>
      <c r="M364" t="str">
        <f>VLOOKUP($D364,DSR!$B$7:$HS$1000,10,FALSE)</f>
        <v>SB</v>
      </c>
      <c r="N364" t="str">
        <f>VLOOKUP($D364,DSR!$B$7:$HS$1000,11,FALSE)</f>
        <v>FA</v>
      </c>
      <c r="O364" s="247" t="str">
        <f>VLOOKUP($D364,DSR!$B$7:$HS$1000,20,FALSE)</f>
        <v>nd</v>
      </c>
      <c r="P364">
        <f>VLOOKUP($D364,DSR!$B$7:$HS$1000,22,FALSE)</f>
        <v>30101253.350000001</v>
      </c>
    </row>
    <row r="365" spans="1:16">
      <c r="A365" t="s">
        <v>47</v>
      </c>
      <c r="B365">
        <v>2014</v>
      </c>
      <c r="C365" t="s">
        <v>313</v>
      </c>
      <c r="D365" t="s">
        <v>1137</v>
      </c>
      <c r="E365" t="str">
        <f>VLOOKUP($D365,DSR!$B$7:$HS$1000,2,FALSE)</f>
        <v>Pomoć za privremeno uzdržavanje djeteta</v>
      </c>
      <c r="F365" t="str">
        <f>VLOOKUP($D365,DSR!$B$7:$HS$1000,3,FALSE)</f>
        <v>Dijete koje ne stanuje s roditeljem, već s bakom ili djedom, ako roditelj ne ispunjava svoju obvezu uzdržavanja</v>
      </c>
      <c r="G365" t="str">
        <f>VLOOKUP($D365,DSR!$B$7:$HS$1000,4,FALSE)</f>
        <v>DSR_029: §9</v>
      </c>
      <c r="H365" t="str">
        <f>VLOOKUP($D365,DSR!$B$7:$HS$1000,5,FALSE)</f>
        <v>MDOMSP</v>
      </c>
      <c r="I365" t="str">
        <f>VLOOKUP($D365,DSR!$B$7:$HS$1000,6,FALSE)</f>
        <v>MDOMSP</v>
      </c>
      <c r="J365" t="str">
        <f>VLOOKUP($D365,DSR!$B$7:$HS$1000,7,FALSE)</f>
        <v>NN</v>
      </c>
      <c r="K365" t="str">
        <f>VLOOKUP($D365,DSR!$B$7:$HS$1000,8,FALSE)</f>
        <v>KS</v>
      </c>
      <c r="L365" t="str">
        <f>VLOOKUP($D365,DSR!$B$7:$HS$1000,9,FALSE)</f>
        <v>ne</v>
      </c>
      <c r="M365" t="str">
        <f>VLOOKUP($D365,DSR!$B$7:$HS$1000,10,FALSE)</f>
        <v>SB</v>
      </c>
      <c r="N365" t="str">
        <f>VLOOKUP($D365,DSR!$B$7:$HS$1000,11,FALSE)</f>
        <v>FA</v>
      </c>
      <c r="O365" s="247" t="str">
        <f>VLOOKUP($D365,DSR!$B$7:$HS$1000,24,FALSE)</f>
        <v>nd</v>
      </c>
      <c r="P365">
        <f>VLOOKUP($D365,DSR!$B$7:$HS$1000,26,FALSE)</f>
        <v>29573938.260000002</v>
      </c>
    </row>
    <row r="366" spans="1:16">
      <c r="A366" t="s">
        <v>47</v>
      </c>
      <c r="B366">
        <v>2015</v>
      </c>
      <c r="C366" t="s">
        <v>313</v>
      </c>
      <c r="D366" t="s">
        <v>1137</v>
      </c>
      <c r="E366" t="str">
        <f>VLOOKUP($D366,DSR!$B$7:$HS$1000,2,FALSE)</f>
        <v>Pomoć za privremeno uzdržavanje djeteta</v>
      </c>
      <c r="F366" t="str">
        <f>VLOOKUP($D366,DSR!$B$7:$HS$1000,3,FALSE)</f>
        <v>Dijete koje ne stanuje s roditeljem, već s bakom ili djedom, ako roditelj ne ispunjava svoju obvezu uzdržavanja</v>
      </c>
      <c r="G366" t="str">
        <f>VLOOKUP($D366,DSR!$B$7:$HS$1000,4,FALSE)</f>
        <v>DSR_029: §9</v>
      </c>
      <c r="H366" t="str">
        <f>VLOOKUP($D366,DSR!$B$7:$HS$1000,5,FALSE)</f>
        <v>MDOMSP</v>
      </c>
      <c r="I366" t="str">
        <f>VLOOKUP($D366,DSR!$B$7:$HS$1000,6,FALSE)</f>
        <v>MDOMSP</v>
      </c>
      <c r="J366" t="str">
        <f>VLOOKUP($D366,DSR!$B$7:$HS$1000,7,FALSE)</f>
        <v>NN</v>
      </c>
      <c r="K366" t="str">
        <f>VLOOKUP($D366,DSR!$B$7:$HS$1000,8,FALSE)</f>
        <v>KS</v>
      </c>
      <c r="L366" t="str">
        <f>VLOOKUP($D366,DSR!$B$7:$HS$1000,9,FALSE)</f>
        <v>ne</v>
      </c>
      <c r="M366" t="str">
        <f>VLOOKUP($D366,DSR!$B$7:$HS$1000,10,FALSE)</f>
        <v>SB</v>
      </c>
      <c r="N366" t="str">
        <f>VLOOKUP($D366,DSR!$B$7:$HS$1000,11,FALSE)</f>
        <v>FA</v>
      </c>
      <c r="O366" s="247" t="str">
        <f>VLOOKUP($D366,DSR!$B$7:$HS$1000,28,FALSE)</f>
        <v>nd</v>
      </c>
      <c r="P366">
        <f>VLOOKUP($D366,DSR!$B$7:$HS$1000,30,FALSE)</f>
        <v>25450665</v>
      </c>
    </row>
    <row r="367" spans="1:16">
      <c r="A367" t="s">
        <v>51</v>
      </c>
      <c r="B367">
        <v>2015</v>
      </c>
      <c r="C367" t="s">
        <v>313</v>
      </c>
      <c r="D367" t="s">
        <v>1617</v>
      </c>
      <c r="E367" t="str">
        <f>VLOOKUP($D367,GOS!$B$7:$BO$495,2,FALSE)</f>
        <v>Subvencioniranje cijene predškolskih programa (GOS)</v>
      </c>
      <c r="F367" t="str">
        <f>VLOOKUP($D367,GOS!$B$7:$BO$495,3,FALSE)</f>
        <v>Roditelj djeteta uključenog u predškolski odgoj</v>
      </c>
      <c r="G367" t="str">
        <f>VLOOKUP($D367,GOS!$B$7:$BO$495,4,FALSE)</f>
        <v>GOS_03</v>
      </c>
      <c r="H367" t="str">
        <f>VLOOKUP($D367,GOS!$B$7:$BO$495,5,FALSE)</f>
        <v>GOS</v>
      </c>
      <c r="I367" t="str">
        <f>VLOOKUP($D367,GOS!$B$7:$BO$495,6,FALSE)</f>
        <v>GOS</v>
      </c>
      <c r="J367" t="str">
        <f>VLOOKUP($D367,GOS!$B$7:$BO$495,7,FALSE)</f>
        <v>SU</v>
      </c>
      <c r="K367" t="str">
        <f>VLOOKUP($D367,GOS!$B$7:$BO$495,8,FALSE)</f>
        <v>KS</v>
      </c>
      <c r="L367" t="str">
        <f>VLOOKUP($D367,GOS!$B$7:$BO$495,9,FALSE)</f>
        <v>D</v>
      </c>
      <c r="M367" t="str">
        <f>VLOOKUP($D367,GOS!$B$7:$BO$495,10,FALSE)</f>
        <v>TR</v>
      </c>
      <c r="N367" t="str">
        <f>VLOOKUP($D367,GOS!$B$7:$BO$495,11,FALSE)</f>
        <v>FA</v>
      </c>
      <c r="O367" t="str">
        <f>VLOOKUP($D367,GOS!$B$7:$BO$495,12,FALSE)</f>
        <v>nd</v>
      </c>
      <c r="P367" t="str">
        <f>VLOOKUP($D367,GOS!$B$7:$BO$495,14,FALSE)</f>
        <v>nd</v>
      </c>
    </row>
    <row r="368" spans="1:16">
      <c r="A368" t="s">
        <v>53</v>
      </c>
      <c r="B368">
        <v>2015</v>
      </c>
      <c r="C368" t="s">
        <v>313</v>
      </c>
      <c r="D368" t="s">
        <v>1533</v>
      </c>
      <c r="E368" t="str">
        <f>VLOOKUP($D368,GRI!$B$7:$BO$495,2,FALSE)</f>
        <v>Pravo na pomoć za podmirenje troškova boravka djece u jaslicama i vrtićima (GRI)</v>
      </c>
      <c r="F368" t="str">
        <f>VLOOKUP($D368,GRI!$B$7:$BO$495,3,FALSE)</f>
        <v>Roditelj djeteta uključenog u predškolski odgoj</v>
      </c>
      <c r="G368" t="str">
        <f>VLOOKUP($D368,GRI!$B$7:$BO$495,4,FALSE)</f>
        <v>GRI_01: §31., GRI_02</v>
      </c>
      <c r="H368" t="str">
        <f>VLOOKUP($D368,GRI!$B$7:$BO$495,5,FALSE)</f>
        <v>GRI</v>
      </c>
      <c r="I368" t="str">
        <f>VLOOKUP($D368,GRI!$B$7:$BO$495,6,FALSE)</f>
        <v>GRI</v>
      </c>
      <c r="J368" t="str">
        <f>VLOOKUP($D368,GRI!$B$7:$BO$495,7,FALSE)</f>
        <v>SU</v>
      </c>
      <c r="K368" t="str">
        <f>VLOOKUP($D368,GRI!$B$7:$BO$495,8,FALSE)</f>
        <v>KS</v>
      </c>
      <c r="L368" t="str">
        <f>VLOOKUP($D368,GRI!$B$7:$BO$495,9,FALSE)</f>
        <v>D</v>
      </c>
      <c r="M368" t="str">
        <f>VLOOKUP($D368,GRI!$B$7:$BO$495,10,FALSE)</f>
        <v>TR</v>
      </c>
      <c r="N368" t="str">
        <f>VLOOKUP($D368,GRI!$B$7:$BO$495,11,FALSE)</f>
        <v>FA</v>
      </c>
      <c r="O368">
        <f>VLOOKUP($D368,GRI!$B$7:$BO$495,12,FALSE)</f>
        <v>1258</v>
      </c>
      <c r="P368">
        <f>VLOOKUP($D368,GRI!$B$7:$BO$495,14,FALSE)</f>
        <v>3627200</v>
      </c>
    </row>
    <row r="369" spans="1:16">
      <c r="A369" t="s">
        <v>55</v>
      </c>
      <c r="B369">
        <v>2015</v>
      </c>
      <c r="C369" t="s">
        <v>313</v>
      </c>
      <c r="D369" t="s">
        <v>1424</v>
      </c>
      <c r="E369" t="str">
        <f>VLOOKUP($D369,GST!$B$7:$BO$495,2,FALSE)</f>
        <v>Sufinanciranje cijene programa jaslica i dječjih vrtića (GST)</v>
      </c>
      <c r="F369" t="str">
        <f>VLOOKUP($D369,GST!$B$7:$BO$495,3,FALSE)</f>
        <v xml:space="preserve">Roditelj djeteta koje je upisano u neki od programa gradskih, privatnih i vjerskih vrtića/jaslica sa sjedištem u Gradu Splitu </v>
      </c>
      <c r="G369" t="str">
        <f>VLOOKUP($D369,GST!$B$7:$BO$495,4,FALSE)</f>
        <v>GST_01: §9.-10., GST_04</v>
      </c>
      <c r="H369" t="str">
        <f>VLOOKUP($D369,GST!$B$7:$BO$495,5,FALSE)</f>
        <v>GST</v>
      </c>
      <c r="I369" t="str">
        <f>VLOOKUP($D369,GST!$B$7:$BO$495,6,FALSE)</f>
        <v>GST</v>
      </c>
      <c r="J369" t="str">
        <f>VLOOKUP($D369,GST!$B$7:$BO$495,7,FALSE)</f>
        <v>SU</v>
      </c>
      <c r="K369" t="str">
        <f>VLOOKUP($D369,GST!$B$7:$BO$495,8,FALSE)</f>
        <v>KS</v>
      </c>
      <c r="L369" t="str">
        <f>VLOOKUP($D369,GST!$B$7:$BO$495,9,FALSE)</f>
        <v>D</v>
      </c>
      <c r="M369" t="str">
        <f>VLOOKUP($D369,GST!$B$7:$BO$495,10,FALSE)</f>
        <v>TR</v>
      </c>
      <c r="N369" t="str">
        <f>VLOOKUP($D369,GST!$B$7:$BO$495,11,FALSE)</f>
        <v>FA</v>
      </c>
      <c r="O369">
        <f>VLOOKUP($D369,GST!$B$7:$BO$495,12,FALSE)</f>
        <v>410</v>
      </c>
      <c r="P369">
        <f>VLOOKUP($D369,GST!$B$7:$BO$495,14,FALSE)</f>
        <v>1071148</v>
      </c>
    </row>
    <row r="370" spans="1:16">
      <c r="A370" t="s">
        <v>57</v>
      </c>
      <c r="B370">
        <v>2015</v>
      </c>
      <c r="C370" t="s">
        <v>313</v>
      </c>
      <c r="D370" t="s">
        <v>1326</v>
      </c>
      <c r="E370" t="str">
        <f>VLOOKUP($D370,GZG!$B$7:$BO$495,2,FALSE)</f>
        <v>Subvencioniranje učešća roditelja u cijeni predškolskih programa (GZG)</v>
      </c>
      <c r="F370" t="str">
        <f>VLOOKUP($D370,GZG!$B$7:$BO$495,3,FALSE)</f>
        <v>Roditelj djeteta uključenog u predškolski odgoj</v>
      </c>
      <c r="G370" t="str">
        <f>VLOOKUP($D370,GZG!$B$7:$BO$495,4,FALSE)</f>
        <v>GZG_03</v>
      </c>
      <c r="H370" t="str">
        <f>VLOOKUP($D370,GZG!$B$7:$BO$495,5,FALSE)</f>
        <v>GZG</v>
      </c>
      <c r="I370" t="str">
        <f>VLOOKUP($D370,GZG!$B$7:$BO$495,6,FALSE)</f>
        <v>GZG</v>
      </c>
      <c r="J370" t="str">
        <f>VLOOKUP($D370,GZG!$B$7:$BO$495,7,FALSE)</f>
        <v>SU</v>
      </c>
      <c r="K370" t="str">
        <f>VLOOKUP($D370,GZG!$B$7:$BO$495,8,FALSE)</f>
        <v>KS</v>
      </c>
      <c r="L370" t="str">
        <f>VLOOKUP($D370,GZG!$B$7:$BO$495,9,FALSE)</f>
        <v>D</v>
      </c>
      <c r="M370" t="str">
        <f>VLOOKUP($D370,GZG!$B$7:$BO$495,10,FALSE)</f>
        <v>TR</v>
      </c>
      <c r="N370" t="str">
        <f>VLOOKUP($D370,GZG!$B$7:$BO$495,11,FALSE)</f>
        <v>FA</v>
      </c>
      <c r="O370" t="str">
        <f>VLOOKUP($D370,GZG!$B$7:$BO$495,12,FALSE)</f>
        <v>nd</v>
      </c>
      <c r="P370" t="str">
        <f>VLOOKUP($D370,GZG!$B$7:$BO$495,14,FALSE)</f>
        <v>nd</v>
      </c>
    </row>
    <row r="371" spans="1:16">
      <c r="A371" t="s">
        <v>51</v>
      </c>
      <c r="B371">
        <v>2015</v>
      </c>
      <c r="C371" t="s">
        <v>313</v>
      </c>
      <c r="D371" t="s">
        <v>1620</v>
      </c>
      <c r="E371" t="str">
        <f>VLOOKUP($D371,GOS!$B$7:$BO$495,2,FALSE)</f>
        <v>Sufinanciranje programa produženog boravka (GOS)</v>
      </c>
      <c r="F371" t="str">
        <f>VLOOKUP($D371,GOS!$B$7:$BO$495,3,FALSE)</f>
        <v>Roditelj djeteta uključenog u program produženog boravka u nižim razredima osnovne škole</v>
      </c>
      <c r="G371" t="str">
        <f>VLOOKUP($D371,GOS!$B$7:$BO$495,4,FALSE)</f>
        <v>nd</v>
      </c>
      <c r="H371" t="str">
        <f>VLOOKUP($D371,GOS!$B$7:$BO$495,5,FALSE)</f>
        <v>GOS</v>
      </c>
      <c r="I371" t="str">
        <f>VLOOKUP($D371,GOS!$B$7:$BO$495,6,FALSE)</f>
        <v>GOS</v>
      </c>
      <c r="J371" t="str">
        <f>VLOOKUP($D371,GOS!$B$7:$BO$495,7,FALSE)</f>
        <v>SU</v>
      </c>
      <c r="K371" t="str">
        <f>VLOOKUP($D371,GOS!$B$7:$BO$495,8,FALSE)</f>
        <v>KS</v>
      </c>
      <c r="L371" t="str">
        <f>VLOOKUP($D371,GOS!$B$7:$BO$495,9,FALSE)</f>
        <v>ne</v>
      </c>
      <c r="M371" t="str">
        <f>VLOOKUP($D371,GOS!$B$7:$BO$495,10,FALSE)</f>
        <v>TR</v>
      </c>
      <c r="N371" t="str">
        <f>VLOOKUP($D371,GOS!$B$7:$BO$495,11,FALSE)</f>
        <v>FA</v>
      </c>
      <c r="O371" t="str">
        <f>VLOOKUP($D371,GOS!$B$7:$BO$495,12,FALSE)</f>
        <v>nd</v>
      </c>
      <c r="P371" t="str">
        <f>VLOOKUP($D371,GOS!$B$7:$BO$495,14,FALSE)</f>
        <v>nd</v>
      </c>
    </row>
    <row r="372" spans="1:16">
      <c r="A372" t="s">
        <v>53</v>
      </c>
      <c r="B372">
        <v>2015</v>
      </c>
      <c r="C372" t="s">
        <v>313</v>
      </c>
      <c r="D372" t="s">
        <v>1537</v>
      </c>
      <c r="E372" t="str">
        <f>VLOOKUP($D372,GRI!$B$7:$BO$495,2,FALSE)</f>
        <v>Sufinanciranje programa produženog boravka i cjelodnevnog odgojno-obrazovnog rada (GRI)</v>
      </c>
      <c r="F372" t="str">
        <f>VLOOKUP($D372,GRI!$B$7:$BO$495,3,FALSE)</f>
        <v>Roditelj djeteta uključenog u program produženog boravka i cjelodnevnog odgojno-obrazovnog rada u osnovnoj školi</v>
      </c>
      <c r="G372" t="str">
        <f>VLOOKUP($D372,GRI!$B$7:$BO$495,4,FALSE)</f>
        <v>GRI_05</v>
      </c>
      <c r="H372" t="str">
        <f>VLOOKUP($D372,GRI!$B$7:$BO$495,5,FALSE)</f>
        <v>GRI</v>
      </c>
      <c r="I372" t="str">
        <f>VLOOKUP($D372,GRI!$B$7:$BO$495,6,FALSE)</f>
        <v>GRI</v>
      </c>
      <c r="J372" t="str">
        <f>VLOOKUP($D372,GRI!$B$7:$BO$495,7,FALSE)</f>
        <v>SU</v>
      </c>
      <c r="K372" t="str">
        <f>VLOOKUP($D372,GRI!$B$7:$BO$495,8,FALSE)</f>
        <v>KS</v>
      </c>
      <c r="L372" t="str">
        <f>VLOOKUP($D372,GRI!$B$7:$BO$495,9,FALSE)</f>
        <v>D</v>
      </c>
      <c r="M372" t="str">
        <f>VLOOKUP($D372,GRI!$B$7:$BO$495,10,FALSE)</f>
        <v>TR</v>
      </c>
      <c r="N372" t="str">
        <f>VLOOKUP($D372,GRI!$B$7:$BO$495,11,FALSE)</f>
        <v>FA</v>
      </c>
      <c r="O372">
        <f>VLOOKUP($D372,GRI!$B$7:$BO$495,12,FALSE)</f>
        <v>2025</v>
      </c>
      <c r="P372">
        <f>VLOOKUP($D372,GRI!$B$7:$BO$495,14,FALSE)</f>
        <v>6165296</v>
      </c>
    </row>
    <row r="373" spans="1:16">
      <c r="A373" t="s">
        <v>57</v>
      </c>
      <c r="B373">
        <v>2015</v>
      </c>
      <c r="C373" t="s">
        <v>313</v>
      </c>
      <c r="D373" t="s">
        <v>1330</v>
      </c>
      <c r="E373" t="str">
        <f>VLOOKUP($D373,GZG!$B$7:$BO$495,2,FALSE)</f>
        <v>Subvencioniranje produženog boravka u osnovnim školama (GZG)</v>
      </c>
      <c r="F373" t="str">
        <f>VLOOKUP($D373,GZG!$B$7:$BO$495,3,FALSE)</f>
        <v>Roditelj djeteta uključenog u program produženog boravka u nižim razredima osnovne škole</v>
      </c>
      <c r="G373" t="str">
        <f>VLOOKUP($D373,GZG!$B$7:$BO$495,4,FALSE)</f>
        <v>GZG_05</v>
      </c>
      <c r="H373" t="str">
        <f>VLOOKUP($D373,GZG!$B$7:$BO$495,5,FALSE)</f>
        <v>GZG</v>
      </c>
      <c r="I373" t="str">
        <f>VLOOKUP($D373,GZG!$B$7:$BO$495,6,FALSE)</f>
        <v>GZG</v>
      </c>
      <c r="J373" t="str">
        <f>VLOOKUP($D373,GZG!$B$7:$BO$495,7,FALSE)</f>
        <v>SU</v>
      </c>
      <c r="K373" t="str">
        <f>VLOOKUP($D373,GZG!$B$7:$BO$495,8,FALSE)</f>
        <v>KS</v>
      </c>
      <c r="L373" t="str">
        <f>VLOOKUP($D373,GZG!$B$7:$BO$495,9,FALSE)</f>
        <v>D</v>
      </c>
      <c r="M373" t="str">
        <f>VLOOKUP($D373,GZG!$B$7:$BO$495,10,FALSE)</f>
        <v>TR</v>
      </c>
      <c r="N373" t="str">
        <f>VLOOKUP($D373,GZG!$B$7:$BO$495,11,FALSE)</f>
        <v>FA</v>
      </c>
      <c r="O373">
        <f>VLOOKUP($D373,GZG!$B$7:$BO$495,12,FALSE)</f>
        <v>10908</v>
      </c>
      <c r="P373">
        <f>VLOOKUP($D373,GZG!$B$7:$BO$495,14,FALSE)</f>
        <v>36367593.350000001</v>
      </c>
    </row>
    <row r="374" spans="1:16">
      <c r="A374" t="s">
        <v>53</v>
      </c>
      <c r="B374">
        <v>2015</v>
      </c>
      <c r="C374" t="s">
        <v>313</v>
      </c>
      <c r="D374" t="s">
        <v>1529</v>
      </c>
      <c r="E374" t="str">
        <f>VLOOKUP($D374,GRI!$B$7:$BO$495,2,FALSE)</f>
        <v>Pravo na besplatnu hranu za dojenčad (GRI)</v>
      </c>
      <c r="F374" t="str">
        <f>VLOOKUP($D374,GRI!$B$7:$BO$495,3,FALSE)</f>
        <v xml:space="preserve">Roditelj djeteta do navršenih 12 mjeseci života </v>
      </c>
      <c r="G374" t="str">
        <f>VLOOKUP($D374,GRI!$B$7:$BO$495,4,FALSE)</f>
        <v>GRI_01: §30.</v>
      </c>
      <c r="H374" t="str">
        <f>VLOOKUP($D374,GRI!$B$7:$BO$495,5,FALSE)</f>
        <v>GRI</v>
      </c>
      <c r="I374" t="str">
        <f>VLOOKUP($D374,GRI!$B$7:$BO$495,6,FALSE)</f>
        <v>GRI</v>
      </c>
      <c r="J374" t="str">
        <f>VLOOKUP($D374,GRI!$B$7:$BO$495,7,FALSE)</f>
        <v>UR</v>
      </c>
      <c r="K374" t="str">
        <f>VLOOKUP($D374,GRI!$B$7:$BO$495,8,FALSE)</f>
        <v>SI</v>
      </c>
      <c r="L374" t="str">
        <f>VLOOKUP($D374,GRI!$B$7:$BO$495,9,FALSE)</f>
        <v>D</v>
      </c>
      <c r="M374" t="str">
        <f>VLOOKUP($D374,GRI!$B$7:$BO$495,10,FALSE)</f>
        <v>SP</v>
      </c>
      <c r="N374" t="str">
        <f>VLOOKUP($D374,GRI!$B$7:$BO$495,11,FALSE)</f>
        <v>FA</v>
      </c>
      <c r="O374">
        <f>VLOOKUP($D374,GRI!$B$7:$BO$495,12,FALSE)</f>
        <v>192</v>
      </c>
      <c r="P374">
        <f>VLOOKUP($D374,GRI!$B$7:$BO$495,14,FALSE)</f>
        <v>259130</v>
      </c>
    </row>
    <row r="375" spans="1:16">
      <c r="A375" t="s">
        <v>57</v>
      </c>
      <c r="B375">
        <v>2015</v>
      </c>
      <c r="C375" t="s">
        <v>313</v>
      </c>
      <c r="D375" t="s">
        <v>1339</v>
      </c>
      <c r="E375" t="str">
        <f>VLOOKUP($D375,GZG!$B$7:$BO$495,2,FALSE)</f>
        <v>Pomoć djeci u mliječnoj hrani (GZG)</v>
      </c>
      <c r="F375" t="str">
        <f>VLOOKUP($D375,GZG!$B$7:$BO$495,3,FALSE)</f>
        <v>Roditelj ili skrbnik djeteta u dobi do 12 mjeseci, ako je po procjeni odabranog liječnika pedijatra utvrđena potreba za dodatnom prehranom</v>
      </c>
      <c r="G375" t="str">
        <f>VLOOKUP($D375,GZG!$B$7:$BO$495,4,FALSE)</f>
        <v>GZG_01: §21-22</v>
      </c>
      <c r="H375" t="str">
        <f>VLOOKUP($D375,GZG!$B$7:$BO$495,5,FALSE)</f>
        <v>GZG</v>
      </c>
      <c r="I375" t="str">
        <f>VLOOKUP($D375,GZG!$B$7:$BO$495,6,FALSE)</f>
        <v>GZG</v>
      </c>
      <c r="J375" t="str">
        <f>VLOOKUP($D375,GZG!$B$7:$BO$495,7,FALSE)</f>
        <v>UR</v>
      </c>
      <c r="K375" t="str">
        <f>VLOOKUP($D375,GZG!$B$7:$BO$495,8,FALSE)</f>
        <v>SI</v>
      </c>
      <c r="L375" t="str">
        <f>VLOOKUP($D375,GZG!$B$7:$BO$495,9,FALSE)</f>
        <v>D</v>
      </c>
      <c r="M375" t="str">
        <f>VLOOKUP($D375,GZG!$B$7:$BO$495,10,FALSE)</f>
        <v>TR</v>
      </c>
      <c r="N375" t="str">
        <f>VLOOKUP($D375,GZG!$B$7:$BO$495,11,FALSE)</f>
        <v>FA</v>
      </c>
      <c r="O375">
        <f>VLOOKUP($D375,GZG!$B$7:$BO$495,12,FALSE)</f>
        <v>111</v>
      </c>
      <c r="P375" t="str">
        <f>VLOOKUP($D375,GZG!$B$7:$BO$495,14,FALSE)</f>
        <v>nd</v>
      </c>
    </row>
    <row r="376" spans="1:16">
      <c r="A376" t="s">
        <v>57</v>
      </c>
      <c r="B376">
        <v>2015</v>
      </c>
      <c r="C376" t="s">
        <v>313</v>
      </c>
      <c r="D376" t="s">
        <v>1344</v>
      </c>
      <c r="E376" t="str">
        <f>VLOOKUP($D376,GZG!$B$7:$BO$495,2,FALSE)</f>
        <v>Pomoć u obiteljskim paketima (GZG)</v>
      </c>
      <c r="F376" t="str">
        <f>VLOOKUP($D376,GZG!$B$7:$BO$495,3,FALSE)</f>
        <v>Osoba koja nema dovoljno sredstava za podmirenje osnovnih životnih potreba</v>
      </c>
      <c r="G376" t="str">
        <f>VLOOKUP($D376,GZG!$B$7:$BO$495,4,FALSE)</f>
        <v>GZG_01: §23-26</v>
      </c>
      <c r="H376" t="str">
        <f>VLOOKUP($D376,GZG!$B$7:$BO$495,5,FALSE)</f>
        <v>GZG</v>
      </c>
      <c r="I376" t="str">
        <f>VLOOKUP($D376,GZG!$B$7:$BO$495,6,FALSE)</f>
        <v>GZG</v>
      </c>
      <c r="J376" t="str">
        <f>VLOOKUP($D376,GZG!$B$7:$BO$495,7,FALSE)</f>
        <v>UR</v>
      </c>
      <c r="K376" t="str">
        <f>VLOOKUP($D376,GZG!$B$7:$BO$495,8,FALSE)</f>
        <v>SI</v>
      </c>
      <c r="L376" t="str">
        <f>VLOOKUP($D376,GZG!$B$7:$BO$495,9,FALSE)</f>
        <v>D</v>
      </c>
      <c r="M376" t="str">
        <f>VLOOKUP($D376,GZG!$B$7:$BO$495,10,FALSE)</f>
        <v>TR</v>
      </c>
      <c r="N376" t="str">
        <f>VLOOKUP($D376,GZG!$B$7:$BO$495,11,FALSE)</f>
        <v>FA</v>
      </c>
      <c r="O376">
        <f>VLOOKUP($D376,GZG!$B$7:$BO$495,12,FALSE)</f>
        <v>446</v>
      </c>
      <c r="P376" t="str">
        <f>VLOOKUP($D376,GZG!$B$7:$BO$495,14,FALSE)</f>
        <v>nd</v>
      </c>
    </row>
    <row r="377" spans="1:16">
      <c r="A377" t="s">
        <v>51</v>
      </c>
      <c r="B377">
        <v>2015</v>
      </c>
      <c r="C377" t="s">
        <v>313</v>
      </c>
      <c r="D377" t="s">
        <v>1603</v>
      </c>
      <c r="E377" t="str">
        <f>VLOOKUP($D377,GOS!$B$7:$BO$495,2,FALSE)</f>
        <v xml:space="preserve">Pomoć za besplatan topli obrok učenika u osnovnim školama (GOS) </v>
      </c>
      <c r="F377" t="str">
        <f>VLOOKUP($D377,GOS!$B$7:$BO$495,3,FALSE)</f>
        <v>Učenik osnovne škole koji je član kućanstva korisnika pomoći za stanovanje</v>
      </c>
      <c r="G377" t="str">
        <f>VLOOKUP($D377,GOS!$B$7:$BO$495,4,FALSE)</f>
        <v>GOS_01: §15.-16.</v>
      </c>
      <c r="H377" t="str">
        <f>VLOOKUP($D377,GOS!$B$7:$BO$495,5,FALSE)</f>
        <v>GOS</v>
      </c>
      <c r="I377" t="str">
        <f>VLOOKUP($D377,GOS!$B$7:$BO$495,6,FALSE)</f>
        <v>GOS</v>
      </c>
      <c r="J377" t="str">
        <f>VLOOKUP($D377,GOS!$B$7:$BO$495,7,FALSE)</f>
        <v>SU</v>
      </c>
      <c r="K377" t="str">
        <f>VLOOKUP($D377,GOS!$B$7:$BO$495,8,FALSE)</f>
        <v>KS</v>
      </c>
      <c r="L377" t="str">
        <f>VLOOKUP($D377,GOS!$B$7:$BO$495,9,FALSE)</f>
        <v>D+I</v>
      </c>
      <c r="M377" t="str">
        <f>VLOOKUP($D377,GOS!$B$7:$BO$495,10,FALSE)</f>
        <v>TR</v>
      </c>
      <c r="N377" t="str">
        <f>VLOOKUP($D377,GOS!$B$7:$BO$495,11,FALSE)</f>
        <v>FA</v>
      </c>
      <c r="O377">
        <f>VLOOKUP($D377,GOS!$B$7:$BO$495,12,FALSE)</f>
        <v>271</v>
      </c>
      <c r="P377" t="str">
        <f>VLOOKUP($D377,GOS!$B$7:$BO$495,14,FALSE)</f>
        <v>nd</v>
      </c>
    </row>
    <row r="378" spans="1:16">
      <c r="A378" t="s">
        <v>53</v>
      </c>
      <c r="B378">
        <v>2015</v>
      </c>
      <c r="C378" t="s">
        <v>313</v>
      </c>
      <c r="D378" t="s">
        <v>1542</v>
      </c>
      <c r="E378" t="str">
        <f>VLOOKUP($D378,GRI!$B$7:$BO$495,2,FALSE)</f>
        <v>Pravo na pomoć za podmirenje troškova marende i prehrane u produženom boravku učenika osnovnih škola (GRI)</v>
      </c>
      <c r="F378" t="str">
        <f>VLOOKUP($D378,GRI!$B$7:$BO$495,3,FALSE)</f>
        <v>Roditelj djeteta učenika osnovne škole koje koristi usluge prehrane</v>
      </c>
      <c r="G378" t="str">
        <f>VLOOKUP($D378,GRI!$B$7:$BO$495,4,FALSE)</f>
        <v>GRI_01: §32.</v>
      </c>
      <c r="H378" t="str">
        <f>VLOOKUP($D378,GRI!$B$7:$BO$495,5,FALSE)</f>
        <v>GRI</v>
      </c>
      <c r="I378" t="str">
        <f>VLOOKUP($D378,GRI!$B$7:$BO$495,6,FALSE)</f>
        <v>GRI</v>
      </c>
      <c r="J378" t="str">
        <f>VLOOKUP($D378,GRI!$B$7:$BO$495,7,FALSE)</f>
        <v>SU</v>
      </c>
      <c r="K378" t="str">
        <f>VLOOKUP($D378,GRI!$B$7:$BO$495,8,FALSE)</f>
        <v>KS</v>
      </c>
      <c r="L378" t="str">
        <f>VLOOKUP($D378,GRI!$B$7:$BO$495,9,FALSE)</f>
        <v>D</v>
      </c>
      <c r="M378" t="str">
        <f>VLOOKUP($D378,GRI!$B$7:$BO$495,10,FALSE)</f>
        <v>TR</v>
      </c>
      <c r="N378" t="str">
        <f>VLOOKUP($D378,GRI!$B$7:$BO$495,11,FALSE)</f>
        <v>FA</v>
      </c>
      <c r="O378">
        <f>VLOOKUP($D378,GRI!$B$7:$BO$495,12,FALSE)</f>
        <v>2651</v>
      </c>
      <c r="P378" t="str">
        <f>VLOOKUP($D378,GRI!$B$7:$BO$495,14,FALSE)</f>
        <v>nd</v>
      </c>
    </row>
    <row r="379" spans="1:16">
      <c r="A379" t="s">
        <v>55</v>
      </c>
      <c r="B379">
        <v>2015</v>
      </c>
      <c r="C379" t="s">
        <v>313</v>
      </c>
      <c r="D379" t="s">
        <v>1428</v>
      </c>
      <c r="E379" t="str">
        <f>VLOOKUP($D379,GST!$B$7:$BO$495,2,FALSE)</f>
        <v>Besplatne marende učenika u osnovnim školama (GST)</v>
      </c>
      <c r="F379" t="str">
        <f>VLOOKUP($D379,GST!$B$7:$BO$495,3,FALSE)</f>
        <v>Roditelj djeteta učenika osnovne škole koje koristi usluge prehrane</v>
      </c>
      <c r="G379" t="str">
        <f>VLOOKUP($D379,GST!$B$7:$BO$495,4,FALSE)</f>
        <v>GST_01: §11.</v>
      </c>
      <c r="H379" t="str">
        <f>VLOOKUP($D379,GST!$B$7:$BO$495,5,FALSE)</f>
        <v>GST</v>
      </c>
      <c r="I379" t="str">
        <f>VLOOKUP($D379,GST!$B$7:$BO$495,6,FALSE)</f>
        <v>GST</v>
      </c>
      <c r="J379" t="str">
        <f>VLOOKUP($D379,GST!$B$7:$BO$495,7,FALSE)</f>
        <v>SU</v>
      </c>
      <c r="K379" t="str">
        <f>VLOOKUP($D379,GST!$B$7:$BO$495,8,FALSE)</f>
        <v>KS</v>
      </c>
      <c r="L379" t="str">
        <f>VLOOKUP($D379,GST!$B$7:$BO$495,9,FALSE)</f>
        <v>D</v>
      </c>
      <c r="M379" t="str">
        <f>VLOOKUP($D379,GST!$B$7:$BO$495,10,FALSE)</f>
        <v>TR</v>
      </c>
      <c r="N379" t="str">
        <f>VLOOKUP($D379,GST!$B$7:$BO$495,11,FALSE)</f>
        <v>FA</v>
      </c>
      <c r="O379">
        <f>VLOOKUP($D379,GST!$B$7:$BO$495,12,FALSE)</f>
        <v>770</v>
      </c>
      <c r="P379">
        <f>VLOOKUP($D379,GST!$B$7:$BO$495,14,FALSE)</f>
        <v>1049676</v>
      </c>
    </row>
    <row r="380" spans="1:16">
      <c r="A380" t="s">
        <v>55</v>
      </c>
      <c r="B380">
        <v>2015</v>
      </c>
      <c r="C380" t="s">
        <v>313</v>
      </c>
      <c r="D380" t="s">
        <v>1431</v>
      </c>
      <c r="E380" t="str">
        <f>VLOOKUP($D380,GST!$B$7:$BO$495,2,FALSE)</f>
        <v>Sufinanciranje prehrane učenika u cjelodnevnom boravku u osnovnim školama (GST)</v>
      </c>
      <c r="F380" t="str">
        <f>VLOOKUP($D380,GST!$B$7:$BO$495,3,FALSE)</f>
        <v>Roditelj djeteta uključenog u program cjelodnevnog boravka u nižim razredima osnovne škole</v>
      </c>
      <c r="G380" t="str">
        <f>VLOOKUP($D380,GST!$B$7:$BO$495,4,FALSE)</f>
        <v>GST_01: §12.</v>
      </c>
      <c r="H380" t="str">
        <f>VLOOKUP($D380,GST!$B$7:$BO$495,5,FALSE)</f>
        <v>GST</v>
      </c>
      <c r="I380" t="str">
        <f>VLOOKUP($D380,GST!$B$7:$BO$495,6,FALSE)</f>
        <v>GST</v>
      </c>
      <c r="J380" t="str">
        <f>VLOOKUP($D380,GST!$B$7:$BO$495,7,FALSE)</f>
        <v>SU</v>
      </c>
      <c r="K380" t="str">
        <f>VLOOKUP($D380,GST!$B$7:$BO$495,8,FALSE)</f>
        <v>KS</v>
      </c>
      <c r="L380" t="str">
        <f>VLOOKUP($D380,GST!$B$7:$BO$495,9,FALSE)</f>
        <v>D</v>
      </c>
      <c r="M380" t="str">
        <f>VLOOKUP($D380,GST!$B$7:$BO$495,10,FALSE)</f>
        <v>TR</v>
      </c>
      <c r="N380" t="str">
        <f>VLOOKUP($D380,GST!$B$7:$BO$495,11,FALSE)</f>
        <v>FA</v>
      </c>
      <c r="O380" t="str">
        <f>VLOOKUP($D380,GST!$B$7:$BO$495,12,FALSE)</f>
        <v>nd</v>
      </c>
      <c r="P380" t="str">
        <f>VLOOKUP($D380,GST!$B$7:$BO$495,14,FALSE)</f>
        <v>nd</v>
      </c>
    </row>
    <row r="381" spans="1:16">
      <c r="A381" t="s">
        <v>57</v>
      </c>
      <c r="B381">
        <v>2015</v>
      </c>
      <c r="C381" t="s">
        <v>313</v>
      </c>
      <c r="D381" t="s">
        <v>1336</v>
      </c>
      <c r="E381" t="str">
        <f>VLOOKUP($D381,GZG!$B$7:$BO$495,2,FALSE)</f>
        <v>Subvencioniranje prehrane u osnovnim školama (GZG)</v>
      </c>
      <c r="F381" t="str">
        <f>VLOOKUP($D381,GZG!$B$7:$BO$495,3,FALSE)</f>
        <v>Roditelj djeteta učenika osnovne škole koje koristi usluge prehrane</v>
      </c>
      <c r="G381" t="str">
        <f>VLOOKUP($D381,GZG!$B$7:$BO$495,4,FALSE)</f>
        <v>GZG_05</v>
      </c>
      <c r="H381" t="str">
        <f>VLOOKUP($D381,GZG!$B$7:$BO$495,5,FALSE)</f>
        <v>GZG</v>
      </c>
      <c r="I381" t="str">
        <f>VLOOKUP($D381,GZG!$B$7:$BO$495,6,FALSE)</f>
        <v>GZG</v>
      </c>
      <c r="J381" t="str">
        <f>VLOOKUP($D381,GZG!$B$7:$BO$495,7,FALSE)</f>
        <v>SU</v>
      </c>
      <c r="K381" t="str">
        <f>VLOOKUP($D381,GZG!$B$7:$BO$495,8,FALSE)</f>
        <v>KS</v>
      </c>
      <c r="L381" t="str">
        <f>VLOOKUP($D381,GZG!$B$7:$BO$495,9,FALSE)</f>
        <v>D</v>
      </c>
      <c r="M381" t="str">
        <f>VLOOKUP($D381,GZG!$B$7:$BO$495,10,FALSE)</f>
        <v>TR</v>
      </c>
      <c r="N381" t="str">
        <f>VLOOKUP($D381,GZG!$B$7:$BO$495,11,FALSE)</f>
        <v>FA</v>
      </c>
      <c r="O381" t="str">
        <f>VLOOKUP($D381,GZG!$B$7:$BO$495,12,FALSE)</f>
        <v>nd</v>
      </c>
      <c r="P381" t="str">
        <f>VLOOKUP($D381,GZG!$B$7:$BO$495,14,FALSE)</f>
        <v>nd</v>
      </c>
    </row>
    <row r="382" spans="1:16">
      <c r="A382" t="s">
        <v>51</v>
      </c>
      <c r="B382">
        <v>2015</v>
      </c>
      <c r="C382" t="s">
        <v>313</v>
      </c>
      <c r="D382" t="s">
        <v>1608</v>
      </c>
      <c r="E382" t="str">
        <f>VLOOKUP($D382,GOS!$B$7:$BO$495,2,FALSE)</f>
        <v>Poklon djeci iz socijalno ugroženih obitelji za božićne blagdane (GOS)</v>
      </c>
      <c r="F382" t="str">
        <f>VLOOKUP($D382,GOS!$B$7:$BO$495,3,FALSE)</f>
        <v>Dijete do 15 godina starosti koje je član kućanstva korisnika pomoći za uzdržavanje odnosno pomoći za stanovanje ili je smješteno u udomiteljsku obitelj</v>
      </c>
      <c r="G382" t="str">
        <f>VLOOKUP($D382,GOS!$B$7:$BO$495,4,FALSE)</f>
        <v>GOS_01: §19.</v>
      </c>
      <c r="H382" t="str">
        <f>VLOOKUP($D382,GOS!$B$7:$BO$495,5,FALSE)</f>
        <v>GOS</v>
      </c>
      <c r="I382" t="str">
        <f>VLOOKUP($D382,GOS!$B$7:$BO$495,6,FALSE)</f>
        <v>GOS</v>
      </c>
      <c r="J382" t="str">
        <f>VLOOKUP($D382,GOS!$B$7:$BO$495,7,FALSE)</f>
        <v>UR</v>
      </c>
      <c r="K382" t="str">
        <f>VLOOKUP($D382,GOS!$B$7:$BO$495,8,FALSE)</f>
        <v>SI</v>
      </c>
      <c r="L382" t="str">
        <f>VLOOKUP($D382,GOS!$B$7:$BO$495,9,FALSE)</f>
        <v>D+I</v>
      </c>
      <c r="M382" t="str">
        <f>VLOOKUP($D382,GOS!$B$7:$BO$495,10,FALSE)</f>
        <v>SP</v>
      </c>
      <c r="N382" t="str">
        <f>VLOOKUP($D382,GOS!$B$7:$BO$495,11,FALSE)</f>
        <v>FA</v>
      </c>
      <c r="O382" t="str">
        <f>VLOOKUP($D382,GOS!$B$7:$BO$495,12,FALSE)</f>
        <v>nd</v>
      </c>
      <c r="P382" t="str">
        <f>VLOOKUP($D382,GOS!$B$7:$BO$495,14,FALSE)</f>
        <v>nd</v>
      </c>
    </row>
    <row r="383" spans="1:16">
      <c r="A383" t="s">
        <v>51</v>
      </c>
      <c r="B383">
        <v>2015</v>
      </c>
      <c r="C383" t="s">
        <v>313</v>
      </c>
      <c r="D383" t="s">
        <v>1622</v>
      </c>
      <c r="E383" t="str">
        <f>VLOOKUP($D383,GOS!$B$7:$BO$495,2,FALSE)</f>
        <v xml:space="preserve">Boravak u školi u prirodi i obuka neplivača u Centru za edukaciju u Orahovici za djecu iz socijalno ugroženih obitelji (GOS) </v>
      </c>
      <c r="F383" t="str">
        <f>VLOOKUP($D383,GOS!$B$7:$BO$495,3,FALSE)</f>
        <v>Učenik trećeg razreda osnovne škole čiji su roditelji korisnici ZMN-a i/ili naknade za troškove stanovanja</v>
      </c>
      <c r="G383" t="str">
        <f>VLOOKUP($D383,GOS!$B$7:$BO$495,4,FALSE)</f>
        <v>GOS_01: §26.</v>
      </c>
      <c r="H383" t="str">
        <f>VLOOKUP($D383,GOS!$B$7:$BO$495,5,FALSE)</f>
        <v>GOS</v>
      </c>
      <c r="I383" t="str">
        <f>VLOOKUP($D383,GOS!$B$7:$BO$495,6,FALSE)</f>
        <v>GOS</v>
      </c>
      <c r="J383" t="str">
        <f>VLOOKUP($D383,GOS!$B$7:$BO$495,7,FALSE)</f>
        <v>UR</v>
      </c>
      <c r="K383" t="str">
        <f>VLOOKUP($D383,GOS!$B$7:$BO$495,8,FALSE)</f>
        <v>SI</v>
      </c>
      <c r="L383" t="str">
        <f>VLOOKUP($D383,GOS!$B$7:$BO$495,9,FALSE)</f>
        <v>D+I</v>
      </c>
      <c r="M383" t="str">
        <f>VLOOKUP($D383,GOS!$B$7:$BO$495,10,FALSE)</f>
        <v>TR</v>
      </c>
      <c r="N383" t="str">
        <f>VLOOKUP($D383,GOS!$B$7:$BO$495,11,FALSE)</f>
        <v>FA</v>
      </c>
      <c r="O383" t="str">
        <f>VLOOKUP($D383,GOS!$B$7:$BO$495,12,FALSE)</f>
        <v>nd</v>
      </c>
      <c r="P383" t="str">
        <f>VLOOKUP($D383,GOS!$B$7:$BO$495,14,FALSE)</f>
        <v>nd</v>
      </c>
    </row>
    <row r="384" spans="1:16">
      <c r="A384" t="s">
        <v>57</v>
      </c>
      <c r="B384">
        <v>2015</v>
      </c>
      <c r="C384" t="s">
        <v>313</v>
      </c>
      <c r="D384" t="s">
        <v>1348</v>
      </c>
      <c r="E384" t="str">
        <f>VLOOKUP($D384,GZG!$B$7:$BO$495,2,FALSE)</f>
        <v>Dječje ljetovanje/zimovanje (GZG)</v>
      </c>
      <c r="F384" t="str">
        <f>VLOOKUP($D384,GZG!$B$7:$BO$495,3,FALSE)</f>
        <v>Dijete korisnika prava socijalne skrbi; dijete iz obitelji slabijeg imovinskog stanja; dijete HBDR-a slabijeg imovinskog stanja</v>
      </c>
      <c r="G384" t="str">
        <f>VLOOKUP($D384,GZG!$B$7:$BO$495,4,FALSE)</f>
        <v>GZG_01: §27-28</v>
      </c>
      <c r="H384" t="str">
        <f>VLOOKUP($D384,GZG!$B$7:$BO$495,5,FALSE)</f>
        <v>GZG</v>
      </c>
      <c r="I384" t="str">
        <f>VLOOKUP($D384,GZG!$B$7:$BO$495,6,FALSE)</f>
        <v>GZG</v>
      </c>
      <c r="J384" t="str">
        <f>VLOOKUP($D384,GZG!$B$7:$BO$495,7,FALSE)</f>
        <v>UR</v>
      </c>
      <c r="K384" t="str">
        <f>VLOOKUP($D384,GZG!$B$7:$BO$495,8,FALSE)</f>
        <v>SI</v>
      </c>
      <c r="L384" t="str">
        <f>VLOOKUP($D384,GZG!$B$7:$BO$495,9,FALSE)</f>
        <v>D</v>
      </c>
      <c r="M384" t="str">
        <f>VLOOKUP($D384,GZG!$B$7:$BO$495,10,FALSE)</f>
        <v>TR</v>
      </c>
      <c r="N384" t="str">
        <f>VLOOKUP($D384,GZG!$B$7:$BO$495,11,FALSE)</f>
        <v>FA</v>
      </c>
      <c r="O384">
        <f>VLOOKUP($D384,GZG!$B$7:$BO$495,12,FALSE)</f>
        <v>2250</v>
      </c>
      <c r="P384">
        <f>VLOOKUP($D384,GZG!$B$7:$BO$495,14,FALSE)</f>
        <v>1181541.22</v>
      </c>
    </row>
    <row r="385" spans="1:16">
      <c r="A385" t="s">
        <v>47</v>
      </c>
      <c r="B385">
        <v>2011</v>
      </c>
      <c r="C385" t="s">
        <v>267</v>
      </c>
      <c r="D385" t="s">
        <v>466</v>
      </c>
      <c r="E385" t="str">
        <f>VLOOKUP($D385,DSR!$B$7:$HS$1000,2,FALSE)</f>
        <v>Naknada za bolovanje, zbog bolesti i radi liječenja</v>
      </c>
      <c r="F385" t="str">
        <f>VLOOKUP($D385,DSR!$B$7:$HS$1000,3,FALSE)</f>
        <v>Zaposleni OZO, ako se bolovanje koristi tijekom bolesti i liječenja (općenito)</v>
      </c>
      <c r="G385" t="str">
        <f>VLOOKUP($D385,DSR!$B$7:$HS$1000,4,FALSE)</f>
        <v>DSR_006: §38-56, §39.1-4, §57-61</v>
      </c>
      <c r="H385" t="str">
        <f>VLOOKUP($D385,DSR!$B$7:$HS$1000,5,FALSE)</f>
        <v>MZDR</v>
      </c>
      <c r="I385" t="str">
        <f>VLOOKUP($D385,DSR!$B$7:$HS$1000,6,FALSE)</f>
        <v>HZZO</v>
      </c>
      <c r="J385" t="str">
        <f>VLOOKUP($D385,DSR!$B$7:$HS$1000,7,FALSE)</f>
        <v>NN</v>
      </c>
      <c r="K385" t="str">
        <f>VLOOKUP($D385,DSR!$B$7:$HS$1000,8,FALSE)</f>
        <v>OS</v>
      </c>
      <c r="L385" t="str">
        <f>VLOOKUP($D385,DSR!$B$7:$HS$1000,9,FALSE)</f>
        <v>ne</v>
      </c>
      <c r="M385" t="str">
        <f>VLOOKUP($D385,DSR!$B$7:$HS$1000,10,FALSE)</f>
        <v>DD</v>
      </c>
      <c r="N385" t="str">
        <f>VLOOKUP($D385,DSR!$B$7:$HS$1000,11,FALSE)</f>
        <v>HL</v>
      </c>
      <c r="O385" t="str">
        <f>VLOOKUP($D385,DSR!$B$7:$HS$1000,12,FALSE)</f>
        <v>nd</v>
      </c>
      <c r="P385" t="str">
        <f>VLOOKUP($D385,DSR!$B$7:$HS$1000,14,FALSE)</f>
        <v>nd</v>
      </c>
    </row>
    <row r="386" spans="1:16">
      <c r="A386" t="s">
        <v>47</v>
      </c>
      <c r="B386">
        <v>2012</v>
      </c>
      <c r="C386" t="s">
        <v>267</v>
      </c>
      <c r="D386" t="s">
        <v>466</v>
      </c>
      <c r="E386" t="str">
        <f>VLOOKUP($D386,DSR!$B$7:$HS$1000,2,FALSE)</f>
        <v>Naknada za bolovanje, zbog bolesti i radi liječenja</v>
      </c>
      <c r="F386" t="str">
        <f>VLOOKUP($D386,DSR!$B$7:$HS$1000,3,FALSE)</f>
        <v>Zaposleni OZO, ako se bolovanje koristi tijekom bolesti i liječenja (općenito)</v>
      </c>
      <c r="G386" t="str">
        <f>VLOOKUP($D386,DSR!$B$7:$HS$1000,4,FALSE)</f>
        <v>DSR_006: §38-56, §39.1-4, §57-61</v>
      </c>
      <c r="H386" t="str">
        <f>VLOOKUP($D386,DSR!$B$7:$HS$1000,5,FALSE)</f>
        <v>MZDR</v>
      </c>
      <c r="I386" t="str">
        <f>VLOOKUP($D386,DSR!$B$7:$HS$1000,6,FALSE)</f>
        <v>HZZO</v>
      </c>
      <c r="J386" t="str">
        <f>VLOOKUP($D386,DSR!$B$7:$HS$1000,7,FALSE)</f>
        <v>NN</v>
      </c>
      <c r="K386" t="str">
        <f>VLOOKUP($D386,DSR!$B$7:$HS$1000,8,FALSE)</f>
        <v>OS</v>
      </c>
      <c r="L386" t="str">
        <f>VLOOKUP($D386,DSR!$B$7:$HS$1000,9,FALSE)</f>
        <v>ne</v>
      </c>
      <c r="M386" t="str">
        <f>VLOOKUP($D386,DSR!$B$7:$HS$1000,10,FALSE)</f>
        <v>DD</v>
      </c>
      <c r="N386" t="str">
        <f>VLOOKUP($D386,DSR!$B$7:$HS$1000,11,FALSE)</f>
        <v>HL</v>
      </c>
      <c r="O386" s="247" t="str">
        <f>VLOOKUP($D386,DSR!$B$7:$HS$1000,16,FALSE)</f>
        <v>nd</v>
      </c>
      <c r="P386" t="str">
        <f>VLOOKUP($D386,DSR!$B$7:$HS$1000,18,FALSE)</f>
        <v>nd</v>
      </c>
    </row>
    <row r="387" spans="1:16">
      <c r="A387" t="s">
        <v>47</v>
      </c>
      <c r="B387">
        <v>2013</v>
      </c>
      <c r="C387" t="s">
        <v>267</v>
      </c>
      <c r="D387" t="s">
        <v>466</v>
      </c>
      <c r="E387" t="str">
        <f>VLOOKUP($D387,DSR!$B$7:$HS$1000,2,FALSE)</f>
        <v>Naknada za bolovanje, zbog bolesti i radi liječenja</v>
      </c>
      <c r="F387" t="str">
        <f>VLOOKUP($D387,DSR!$B$7:$HS$1000,3,FALSE)</f>
        <v>Zaposleni OZO, ako se bolovanje koristi tijekom bolesti i liječenja (općenito)</v>
      </c>
      <c r="G387" t="str">
        <f>VLOOKUP($D387,DSR!$B$7:$HS$1000,4,FALSE)</f>
        <v>DSR_006: §38-56, §39.1-4, §57-61</v>
      </c>
      <c r="H387" t="str">
        <f>VLOOKUP($D387,DSR!$B$7:$HS$1000,5,FALSE)</f>
        <v>MZDR</v>
      </c>
      <c r="I387" t="str">
        <f>VLOOKUP($D387,DSR!$B$7:$HS$1000,6,FALSE)</f>
        <v>HZZO</v>
      </c>
      <c r="J387" t="str">
        <f>VLOOKUP($D387,DSR!$B$7:$HS$1000,7,FALSE)</f>
        <v>NN</v>
      </c>
      <c r="K387" t="str">
        <f>VLOOKUP($D387,DSR!$B$7:$HS$1000,8,FALSE)</f>
        <v>OS</v>
      </c>
      <c r="L387" t="str">
        <f>VLOOKUP($D387,DSR!$B$7:$HS$1000,9,FALSE)</f>
        <v>ne</v>
      </c>
      <c r="M387" t="str">
        <f>VLOOKUP($D387,DSR!$B$7:$HS$1000,10,FALSE)</f>
        <v>DD</v>
      </c>
      <c r="N387" t="str">
        <f>VLOOKUP($D387,DSR!$B$7:$HS$1000,11,FALSE)</f>
        <v>HL</v>
      </c>
      <c r="O387" s="247" t="str">
        <f>VLOOKUP($D387,DSR!$B$7:$HS$1000,20,FALSE)</f>
        <v>nd</v>
      </c>
      <c r="P387" t="str">
        <f>VLOOKUP($D387,DSR!$B$7:$HS$1000,22,FALSE)</f>
        <v>nd</v>
      </c>
    </row>
    <row r="388" spans="1:16">
      <c r="A388" t="s">
        <v>47</v>
      </c>
      <c r="B388">
        <v>2014</v>
      </c>
      <c r="C388" t="s">
        <v>267</v>
      </c>
      <c r="D388" t="s">
        <v>466</v>
      </c>
      <c r="E388" t="str">
        <f>VLOOKUP($D388,DSR!$B$7:$HS$1000,2,FALSE)</f>
        <v>Naknada za bolovanje, zbog bolesti i radi liječenja</v>
      </c>
      <c r="F388" t="str">
        <f>VLOOKUP($D388,DSR!$B$7:$HS$1000,3,FALSE)</f>
        <v>Zaposleni OZO, ako se bolovanje koristi tijekom bolesti i liječenja (općenito)</v>
      </c>
      <c r="G388" t="str">
        <f>VLOOKUP($D388,DSR!$B$7:$HS$1000,4,FALSE)</f>
        <v>DSR_006: §38-56, §39.1-4, §57-61</v>
      </c>
      <c r="H388" t="str">
        <f>VLOOKUP($D388,DSR!$B$7:$HS$1000,5,FALSE)</f>
        <v>MZDR</v>
      </c>
      <c r="I388" t="str">
        <f>VLOOKUP($D388,DSR!$B$7:$HS$1000,6,FALSE)</f>
        <v>HZZO</v>
      </c>
      <c r="J388" t="str">
        <f>VLOOKUP($D388,DSR!$B$7:$HS$1000,7,FALSE)</f>
        <v>NN</v>
      </c>
      <c r="K388" t="str">
        <f>VLOOKUP($D388,DSR!$B$7:$HS$1000,8,FALSE)</f>
        <v>OS</v>
      </c>
      <c r="L388" t="str">
        <f>VLOOKUP($D388,DSR!$B$7:$HS$1000,9,FALSE)</f>
        <v>ne</v>
      </c>
      <c r="M388" t="str">
        <f>VLOOKUP($D388,DSR!$B$7:$HS$1000,10,FALSE)</f>
        <v>DD</v>
      </c>
      <c r="N388" t="str">
        <f>VLOOKUP($D388,DSR!$B$7:$HS$1000,11,FALSE)</f>
        <v>HL</v>
      </c>
      <c r="O388" s="247" t="str">
        <f>VLOOKUP($D388,DSR!$B$7:$HS$1000,24,FALSE)</f>
        <v>nd</v>
      </c>
      <c r="P388">
        <f>VLOOKUP($D388,DSR!$B$7:$HS$1000,26,FALSE)</f>
        <v>549858506</v>
      </c>
    </row>
    <row r="389" spans="1:16">
      <c r="A389" t="s">
        <v>47</v>
      </c>
      <c r="B389">
        <v>2015</v>
      </c>
      <c r="C389" t="s">
        <v>267</v>
      </c>
      <c r="D389" t="s">
        <v>466</v>
      </c>
      <c r="E389" t="str">
        <f>VLOOKUP($D389,DSR!$B$7:$HS$1000,2,FALSE)</f>
        <v>Naknada za bolovanje, zbog bolesti i radi liječenja</v>
      </c>
      <c r="F389" t="str">
        <f>VLOOKUP($D389,DSR!$B$7:$HS$1000,3,FALSE)</f>
        <v>Zaposleni OZO, ako se bolovanje koristi tijekom bolesti i liječenja (općenito)</v>
      </c>
      <c r="G389" t="str">
        <f>VLOOKUP($D389,DSR!$B$7:$HS$1000,4,FALSE)</f>
        <v>DSR_006: §38-56, §39.1-4, §57-61</v>
      </c>
      <c r="H389" t="str">
        <f>VLOOKUP($D389,DSR!$B$7:$HS$1000,5,FALSE)</f>
        <v>MZDR</v>
      </c>
      <c r="I389" t="str">
        <f>VLOOKUP($D389,DSR!$B$7:$HS$1000,6,FALSE)</f>
        <v>HZZO</v>
      </c>
      <c r="J389" t="str">
        <f>VLOOKUP($D389,DSR!$B$7:$HS$1000,7,FALSE)</f>
        <v>NN</v>
      </c>
      <c r="K389" t="str">
        <f>VLOOKUP($D389,DSR!$B$7:$HS$1000,8,FALSE)</f>
        <v>OS</v>
      </c>
      <c r="L389" t="str">
        <f>VLOOKUP($D389,DSR!$B$7:$HS$1000,9,FALSE)</f>
        <v>ne</v>
      </c>
      <c r="M389" t="str">
        <f>VLOOKUP($D389,DSR!$B$7:$HS$1000,10,FALSE)</f>
        <v>DD</v>
      </c>
      <c r="N389" t="str">
        <f>VLOOKUP($D389,DSR!$B$7:$HS$1000,11,FALSE)</f>
        <v>HL</v>
      </c>
      <c r="O389" s="247" t="str">
        <f>VLOOKUP($D389,DSR!$B$7:$HS$1000,28,FALSE)</f>
        <v>nd</v>
      </c>
      <c r="P389">
        <f>VLOOKUP($D389,DSR!$B$7:$HS$1000,30,FALSE)</f>
        <v>606355122</v>
      </c>
    </row>
    <row r="390" spans="1:16">
      <c r="A390" t="s">
        <v>47</v>
      </c>
      <c r="B390">
        <v>2011</v>
      </c>
      <c r="C390" t="s">
        <v>267</v>
      </c>
      <c r="D390" t="s">
        <v>476</v>
      </c>
      <c r="E390" t="str">
        <f>VLOOKUP($D390,DSR!$B$7:$HS$1000,2,FALSE)</f>
        <v>Naknada za bolovanje, radi njege oboljelog člana obitelji</v>
      </c>
      <c r="F390" t="str">
        <f>VLOOKUP($D390,DSR!$B$7:$HS$1000,3,FALSE)</f>
        <v>Zaposleni OZO, u slučaju njege oboljelog člana obitelji</v>
      </c>
      <c r="G390" t="str">
        <f>VLOOKUP($D390,DSR!$B$7:$HS$1000,4,FALSE)</f>
        <v>DSR_006: §38-56, §39.5</v>
      </c>
      <c r="H390" t="str">
        <f>VLOOKUP($D390,DSR!$B$7:$HS$1000,5,FALSE)</f>
        <v>MZDR</v>
      </c>
      <c r="I390" t="str">
        <f>VLOOKUP($D390,DSR!$B$7:$HS$1000,6,FALSE)</f>
        <v>HZZO</v>
      </c>
      <c r="J390" t="str">
        <f>VLOOKUP($D390,DSR!$B$7:$HS$1000,7,FALSE)</f>
        <v>NN</v>
      </c>
      <c r="K390" t="str">
        <f>VLOOKUP($D390,DSR!$B$7:$HS$1000,8,FALSE)</f>
        <v>OS</v>
      </c>
      <c r="L390" t="str">
        <f>VLOOKUP($D390,DSR!$B$7:$HS$1000,9,FALSE)</f>
        <v>ne</v>
      </c>
      <c r="M390" t="str">
        <f>VLOOKUP($D390,DSR!$B$7:$HS$1000,10,FALSE)</f>
        <v>DD</v>
      </c>
      <c r="N390" t="str">
        <f>VLOOKUP($D390,DSR!$B$7:$HS$1000,11,FALSE)</f>
        <v>HL</v>
      </c>
      <c r="O390" t="str">
        <f>VLOOKUP($D390,DSR!$B$7:$HS$1000,12,FALSE)</f>
        <v>nd</v>
      </c>
      <c r="P390" t="str">
        <f>VLOOKUP($D390,DSR!$B$7:$HS$1000,14,FALSE)</f>
        <v>nd</v>
      </c>
    </row>
    <row r="391" spans="1:16">
      <c r="A391" t="s">
        <v>47</v>
      </c>
      <c r="B391">
        <v>2012</v>
      </c>
      <c r="C391" t="s">
        <v>267</v>
      </c>
      <c r="D391" t="s">
        <v>476</v>
      </c>
      <c r="E391" t="str">
        <f>VLOOKUP($D391,DSR!$B$7:$HS$1000,2,FALSE)</f>
        <v>Naknada za bolovanje, radi njege oboljelog člana obitelji</v>
      </c>
      <c r="F391" t="str">
        <f>VLOOKUP($D391,DSR!$B$7:$HS$1000,3,FALSE)</f>
        <v>Zaposleni OZO, u slučaju njege oboljelog člana obitelji</v>
      </c>
      <c r="G391" t="str">
        <f>VLOOKUP($D391,DSR!$B$7:$HS$1000,4,FALSE)</f>
        <v>DSR_006: §38-56, §39.5</v>
      </c>
      <c r="H391" t="str">
        <f>VLOOKUP($D391,DSR!$B$7:$HS$1000,5,FALSE)</f>
        <v>MZDR</v>
      </c>
      <c r="I391" t="str">
        <f>VLOOKUP($D391,DSR!$B$7:$HS$1000,6,FALSE)</f>
        <v>HZZO</v>
      </c>
      <c r="J391" t="str">
        <f>VLOOKUP($D391,DSR!$B$7:$HS$1000,7,FALSE)</f>
        <v>NN</v>
      </c>
      <c r="K391" t="str">
        <f>VLOOKUP($D391,DSR!$B$7:$HS$1000,8,FALSE)</f>
        <v>OS</v>
      </c>
      <c r="L391" t="str">
        <f>VLOOKUP($D391,DSR!$B$7:$HS$1000,9,FALSE)</f>
        <v>ne</v>
      </c>
      <c r="M391" t="str">
        <f>VLOOKUP($D391,DSR!$B$7:$HS$1000,10,FALSE)</f>
        <v>DD</v>
      </c>
      <c r="N391" t="str">
        <f>VLOOKUP($D391,DSR!$B$7:$HS$1000,11,FALSE)</f>
        <v>HL</v>
      </c>
      <c r="O391" s="247" t="str">
        <f>VLOOKUP($D391,DSR!$B$7:$HS$1000,16,FALSE)</f>
        <v>nd</v>
      </c>
      <c r="P391" t="str">
        <f>VLOOKUP($D391,DSR!$B$7:$HS$1000,18,FALSE)</f>
        <v>nd</v>
      </c>
    </row>
    <row r="392" spans="1:16">
      <c r="A392" t="s">
        <v>47</v>
      </c>
      <c r="B392">
        <v>2013</v>
      </c>
      <c r="C392" t="s">
        <v>267</v>
      </c>
      <c r="D392" t="s">
        <v>476</v>
      </c>
      <c r="E392" t="str">
        <f>VLOOKUP($D392,DSR!$B$7:$HS$1000,2,FALSE)</f>
        <v>Naknada za bolovanje, radi njege oboljelog člana obitelji</v>
      </c>
      <c r="F392" t="str">
        <f>VLOOKUP($D392,DSR!$B$7:$HS$1000,3,FALSE)</f>
        <v>Zaposleni OZO, u slučaju njege oboljelog člana obitelji</v>
      </c>
      <c r="G392" t="str">
        <f>VLOOKUP($D392,DSR!$B$7:$HS$1000,4,FALSE)</f>
        <v>DSR_006: §38-56, §39.5</v>
      </c>
      <c r="H392" t="str">
        <f>VLOOKUP($D392,DSR!$B$7:$HS$1000,5,FALSE)</f>
        <v>MZDR</v>
      </c>
      <c r="I392" t="str">
        <f>VLOOKUP($D392,DSR!$B$7:$HS$1000,6,FALSE)</f>
        <v>HZZO</v>
      </c>
      <c r="J392" t="str">
        <f>VLOOKUP($D392,DSR!$B$7:$HS$1000,7,FALSE)</f>
        <v>NN</v>
      </c>
      <c r="K392" t="str">
        <f>VLOOKUP($D392,DSR!$B$7:$HS$1000,8,FALSE)</f>
        <v>OS</v>
      </c>
      <c r="L392" t="str">
        <f>VLOOKUP($D392,DSR!$B$7:$HS$1000,9,FALSE)</f>
        <v>ne</v>
      </c>
      <c r="M392" t="str">
        <f>VLOOKUP($D392,DSR!$B$7:$HS$1000,10,FALSE)</f>
        <v>DD</v>
      </c>
      <c r="N392" t="str">
        <f>VLOOKUP($D392,DSR!$B$7:$HS$1000,11,FALSE)</f>
        <v>HL</v>
      </c>
      <c r="O392" s="247" t="str">
        <f>VLOOKUP($D392,DSR!$B$7:$HS$1000,20,FALSE)</f>
        <v>nd</v>
      </c>
      <c r="P392" t="str">
        <f>VLOOKUP($D392,DSR!$B$7:$HS$1000,22,FALSE)</f>
        <v>nd</v>
      </c>
    </row>
    <row r="393" spans="1:16">
      <c r="A393" t="s">
        <v>47</v>
      </c>
      <c r="B393">
        <v>2014</v>
      </c>
      <c r="C393" t="s">
        <v>267</v>
      </c>
      <c r="D393" t="s">
        <v>476</v>
      </c>
      <c r="E393" t="str">
        <f>VLOOKUP($D393,DSR!$B$7:$HS$1000,2,FALSE)</f>
        <v>Naknada za bolovanje, radi njege oboljelog člana obitelji</v>
      </c>
      <c r="F393" t="str">
        <f>VLOOKUP($D393,DSR!$B$7:$HS$1000,3,FALSE)</f>
        <v>Zaposleni OZO, u slučaju njege oboljelog člana obitelji</v>
      </c>
      <c r="G393" t="str">
        <f>VLOOKUP($D393,DSR!$B$7:$HS$1000,4,FALSE)</f>
        <v>DSR_006: §38-56, §39.5</v>
      </c>
      <c r="H393" t="str">
        <f>VLOOKUP($D393,DSR!$B$7:$HS$1000,5,FALSE)</f>
        <v>MZDR</v>
      </c>
      <c r="I393" t="str">
        <f>VLOOKUP($D393,DSR!$B$7:$HS$1000,6,FALSE)</f>
        <v>HZZO</v>
      </c>
      <c r="J393" t="str">
        <f>VLOOKUP($D393,DSR!$B$7:$HS$1000,7,FALSE)</f>
        <v>NN</v>
      </c>
      <c r="K393" t="str">
        <f>VLOOKUP($D393,DSR!$B$7:$HS$1000,8,FALSE)</f>
        <v>OS</v>
      </c>
      <c r="L393" t="str">
        <f>VLOOKUP($D393,DSR!$B$7:$HS$1000,9,FALSE)</f>
        <v>ne</v>
      </c>
      <c r="M393" t="str">
        <f>VLOOKUP($D393,DSR!$B$7:$HS$1000,10,FALSE)</f>
        <v>DD</v>
      </c>
      <c r="N393" t="str">
        <f>VLOOKUP($D393,DSR!$B$7:$HS$1000,11,FALSE)</f>
        <v>HL</v>
      </c>
      <c r="O393" s="247" t="str">
        <f>VLOOKUP($D393,DSR!$B$7:$HS$1000,24,FALSE)</f>
        <v>nd</v>
      </c>
      <c r="P393">
        <f>VLOOKUP($D393,DSR!$B$7:$HS$1000,26,FALSE)</f>
        <v>63962031</v>
      </c>
    </row>
    <row r="394" spans="1:16">
      <c r="A394" t="s">
        <v>47</v>
      </c>
      <c r="B394">
        <v>2015</v>
      </c>
      <c r="C394" t="s">
        <v>267</v>
      </c>
      <c r="D394" t="s">
        <v>476</v>
      </c>
      <c r="E394" t="str">
        <f>VLOOKUP($D394,DSR!$B$7:$HS$1000,2,FALSE)</f>
        <v>Naknada za bolovanje, radi njege oboljelog člana obitelji</v>
      </c>
      <c r="F394" t="str">
        <f>VLOOKUP($D394,DSR!$B$7:$HS$1000,3,FALSE)</f>
        <v>Zaposleni OZO, u slučaju njege oboljelog člana obitelji</v>
      </c>
      <c r="G394" t="str">
        <f>VLOOKUP($D394,DSR!$B$7:$HS$1000,4,FALSE)</f>
        <v>DSR_006: §38-56, §39.5</v>
      </c>
      <c r="H394" t="str">
        <f>VLOOKUP($D394,DSR!$B$7:$HS$1000,5,FALSE)</f>
        <v>MZDR</v>
      </c>
      <c r="I394" t="str">
        <f>VLOOKUP($D394,DSR!$B$7:$HS$1000,6,FALSE)</f>
        <v>HZZO</v>
      </c>
      <c r="J394" t="str">
        <f>VLOOKUP($D394,DSR!$B$7:$HS$1000,7,FALSE)</f>
        <v>NN</v>
      </c>
      <c r="K394" t="str">
        <f>VLOOKUP($D394,DSR!$B$7:$HS$1000,8,FALSE)</f>
        <v>OS</v>
      </c>
      <c r="L394" t="str">
        <f>VLOOKUP($D394,DSR!$B$7:$HS$1000,9,FALSE)</f>
        <v>ne</v>
      </c>
      <c r="M394" t="str">
        <f>VLOOKUP($D394,DSR!$B$7:$HS$1000,10,FALSE)</f>
        <v>DD</v>
      </c>
      <c r="N394" t="str">
        <f>VLOOKUP($D394,DSR!$B$7:$HS$1000,11,FALSE)</f>
        <v>HL</v>
      </c>
      <c r="O394" s="247" t="str">
        <f>VLOOKUP($D394,DSR!$B$7:$HS$1000,28,FALSE)</f>
        <v>nd</v>
      </c>
      <c r="P394">
        <f>VLOOKUP($D394,DSR!$B$7:$HS$1000,30,FALSE)</f>
        <v>73369375</v>
      </c>
    </row>
    <row r="395" spans="1:16">
      <c r="A395" t="s">
        <v>47</v>
      </c>
      <c r="B395">
        <v>2011</v>
      </c>
      <c r="C395" t="s">
        <v>267</v>
      </c>
      <c r="D395" t="s">
        <v>480</v>
      </c>
      <c r="E395" t="str">
        <f>VLOOKUP($D395,DSR!$B$7:$HS$1000,2,FALSE)</f>
        <v>Naknada za bolovanje, zbog komplikacija u vezi s trudnoćom i porodom</v>
      </c>
      <c r="F395" t="str">
        <f>VLOOKUP($D395,DSR!$B$7:$HS$1000,3,FALSE)</f>
        <v>Zaposleni OZO, ako je bolovanje posljedica komplikacija u vezi s trudnoćom i porodom</v>
      </c>
      <c r="G395" t="str">
        <f>VLOOKUP($D395,DSR!$B$7:$HS$1000,4,FALSE)</f>
        <v>DSR_006: §38-56, §39.6</v>
      </c>
      <c r="H395" t="str">
        <f>VLOOKUP($D395,DSR!$B$7:$HS$1000,5,FALSE)</f>
        <v>MZDR</v>
      </c>
      <c r="I395" t="str">
        <f>VLOOKUP($D395,DSR!$B$7:$HS$1000,6,FALSE)</f>
        <v>HZZO</v>
      </c>
      <c r="J395" t="str">
        <f>VLOOKUP($D395,DSR!$B$7:$HS$1000,7,FALSE)</f>
        <v>NN</v>
      </c>
      <c r="K395" t="str">
        <f>VLOOKUP($D395,DSR!$B$7:$HS$1000,8,FALSE)</f>
        <v>OS</v>
      </c>
      <c r="L395" t="str">
        <f>VLOOKUP($D395,DSR!$B$7:$HS$1000,9,FALSE)</f>
        <v>ne</v>
      </c>
      <c r="M395" t="str">
        <f>VLOOKUP($D395,DSR!$B$7:$HS$1000,10,FALSE)</f>
        <v>DD</v>
      </c>
      <c r="N395" t="str">
        <f>VLOOKUP($D395,DSR!$B$7:$HS$1000,11,FALSE)</f>
        <v>HL</v>
      </c>
      <c r="O395">
        <f>VLOOKUP($D395,DSR!$B$7:$HS$1000,12,FALSE)</f>
        <v>28577</v>
      </c>
      <c r="P395">
        <f>VLOOKUP($D395,DSR!$B$7:$HS$1000,14,FALSE)</f>
        <v>349945919</v>
      </c>
    </row>
    <row r="396" spans="1:16">
      <c r="A396" t="s">
        <v>47</v>
      </c>
      <c r="B396">
        <v>2012</v>
      </c>
      <c r="C396" t="s">
        <v>267</v>
      </c>
      <c r="D396" t="s">
        <v>480</v>
      </c>
      <c r="E396" t="str">
        <f>VLOOKUP($D396,DSR!$B$7:$HS$1000,2,FALSE)</f>
        <v>Naknada za bolovanje, zbog komplikacija u vezi s trudnoćom i porodom</v>
      </c>
      <c r="F396" t="str">
        <f>VLOOKUP($D396,DSR!$B$7:$HS$1000,3,FALSE)</f>
        <v>Zaposleni OZO, ako je bolovanje posljedica komplikacija u vezi s trudnoćom i porodom</v>
      </c>
      <c r="G396" t="str">
        <f>VLOOKUP($D396,DSR!$B$7:$HS$1000,4,FALSE)</f>
        <v>DSR_006: §38-56, §39.6</v>
      </c>
      <c r="H396" t="str">
        <f>VLOOKUP($D396,DSR!$B$7:$HS$1000,5,FALSE)</f>
        <v>MZDR</v>
      </c>
      <c r="I396" t="str">
        <f>VLOOKUP($D396,DSR!$B$7:$HS$1000,6,FALSE)</f>
        <v>HZZO</v>
      </c>
      <c r="J396" t="str">
        <f>VLOOKUP($D396,DSR!$B$7:$HS$1000,7,FALSE)</f>
        <v>NN</v>
      </c>
      <c r="K396" t="str">
        <f>VLOOKUP($D396,DSR!$B$7:$HS$1000,8,FALSE)</f>
        <v>OS</v>
      </c>
      <c r="L396" t="str">
        <f>VLOOKUP($D396,DSR!$B$7:$HS$1000,9,FALSE)</f>
        <v>ne</v>
      </c>
      <c r="M396" t="str">
        <f>VLOOKUP($D396,DSR!$B$7:$HS$1000,10,FALSE)</f>
        <v>DD</v>
      </c>
      <c r="N396" t="str">
        <f>VLOOKUP($D396,DSR!$B$7:$HS$1000,11,FALSE)</f>
        <v>HL</v>
      </c>
      <c r="O396" s="247">
        <f>VLOOKUP($D396,DSR!$B$7:$HS$1000,16,FALSE)</f>
        <v>27485</v>
      </c>
      <c r="P396">
        <f>VLOOKUP($D396,DSR!$B$7:$HS$1000,18,FALSE)</f>
        <v>349945919</v>
      </c>
    </row>
    <row r="397" spans="1:16">
      <c r="A397" t="s">
        <v>47</v>
      </c>
      <c r="B397">
        <v>2013</v>
      </c>
      <c r="C397" t="s">
        <v>267</v>
      </c>
      <c r="D397" t="s">
        <v>480</v>
      </c>
      <c r="E397" t="str">
        <f>VLOOKUP($D397,DSR!$B$7:$HS$1000,2,FALSE)</f>
        <v>Naknada za bolovanje, zbog komplikacija u vezi s trudnoćom i porodom</v>
      </c>
      <c r="F397" t="str">
        <f>VLOOKUP($D397,DSR!$B$7:$HS$1000,3,FALSE)</f>
        <v>Zaposleni OZO, ako je bolovanje posljedica komplikacija u vezi s trudnoćom i porodom</v>
      </c>
      <c r="G397" t="str">
        <f>VLOOKUP($D397,DSR!$B$7:$HS$1000,4,FALSE)</f>
        <v>DSR_006: §38-56, §39.6</v>
      </c>
      <c r="H397" t="str">
        <f>VLOOKUP($D397,DSR!$B$7:$HS$1000,5,FALSE)</f>
        <v>MZDR</v>
      </c>
      <c r="I397" t="str">
        <f>VLOOKUP($D397,DSR!$B$7:$HS$1000,6,FALSE)</f>
        <v>HZZO</v>
      </c>
      <c r="J397" t="str">
        <f>VLOOKUP($D397,DSR!$B$7:$HS$1000,7,FALSE)</f>
        <v>NN</v>
      </c>
      <c r="K397" t="str">
        <f>VLOOKUP($D397,DSR!$B$7:$HS$1000,8,FALSE)</f>
        <v>OS</v>
      </c>
      <c r="L397" t="str">
        <f>VLOOKUP($D397,DSR!$B$7:$HS$1000,9,FALSE)</f>
        <v>ne</v>
      </c>
      <c r="M397" t="str">
        <f>VLOOKUP($D397,DSR!$B$7:$HS$1000,10,FALSE)</f>
        <v>DD</v>
      </c>
      <c r="N397" t="str">
        <f>VLOOKUP($D397,DSR!$B$7:$HS$1000,11,FALSE)</f>
        <v>HL</v>
      </c>
      <c r="O397" s="247">
        <f>VLOOKUP($D397,DSR!$B$7:$HS$1000,20,FALSE)</f>
        <v>26147</v>
      </c>
      <c r="P397">
        <f>VLOOKUP($D397,DSR!$B$7:$HS$1000,22,FALSE)</f>
        <v>319052054</v>
      </c>
    </row>
    <row r="398" spans="1:16">
      <c r="A398" t="s">
        <v>47</v>
      </c>
      <c r="B398">
        <v>2014</v>
      </c>
      <c r="C398" t="s">
        <v>267</v>
      </c>
      <c r="D398" t="s">
        <v>480</v>
      </c>
      <c r="E398" t="str">
        <f>VLOOKUP($D398,DSR!$B$7:$HS$1000,2,FALSE)</f>
        <v>Naknada za bolovanje, zbog komplikacija u vezi s trudnoćom i porodom</v>
      </c>
      <c r="F398" t="str">
        <f>VLOOKUP($D398,DSR!$B$7:$HS$1000,3,FALSE)</f>
        <v>Zaposleni OZO, ako je bolovanje posljedica komplikacija u vezi s trudnoćom i porodom</v>
      </c>
      <c r="G398" t="str">
        <f>VLOOKUP($D398,DSR!$B$7:$HS$1000,4,FALSE)</f>
        <v>DSR_006: §38-56, §39.6</v>
      </c>
      <c r="H398" t="str">
        <f>VLOOKUP($D398,DSR!$B$7:$HS$1000,5,FALSE)</f>
        <v>MZDR</v>
      </c>
      <c r="I398" t="str">
        <f>VLOOKUP($D398,DSR!$B$7:$HS$1000,6,FALSE)</f>
        <v>HZZO</v>
      </c>
      <c r="J398" t="str">
        <f>VLOOKUP($D398,DSR!$B$7:$HS$1000,7,FALSE)</f>
        <v>NN</v>
      </c>
      <c r="K398" t="str">
        <f>VLOOKUP($D398,DSR!$B$7:$HS$1000,8,FALSE)</f>
        <v>OS</v>
      </c>
      <c r="L398" t="str">
        <f>VLOOKUP($D398,DSR!$B$7:$HS$1000,9,FALSE)</f>
        <v>ne</v>
      </c>
      <c r="M398" t="str">
        <f>VLOOKUP($D398,DSR!$B$7:$HS$1000,10,FALSE)</f>
        <v>DD</v>
      </c>
      <c r="N398" t="str">
        <f>VLOOKUP($D398,DSR!$B$7:$HS$1000,11,FALSE)</f>
        <v>HL</v>
      </c>
      <c r="O398" s="247">
        <f>VLOOKUP($D398,DSR!$B$7:$HS$1000,24,FALSE)</f>
        <v>25598</v>
      </c>
      <c r="P398">
        <f>VLOOKUP($D398,DSR!$B$7:$HS$1000,26,FALSE)</f>
        <v>318825217</v>
      </c>
    </row>
    <row r="399" spans="1:16">
      <c r="A399" t="s">
        <v>47</v>
      </c>
      <c r="B399">
        <v>2015</v>
      </c>
      <c r="C399" t="s">
        <v>267</v>
      </c>
      <c r="D399" t="s">
        <v>480</v>
      </c>
      <c r="E399" t="str">
        <f>VLOOKUP($D399,DSR!$B$7:$HS$1000,2,FALSE)</f>
        <v>Naknada za bolovanje, zbog komplikacija u vezi s trudnoćom i porodom</v>
      </c>
      <c r="F399" t="str">
        <f>VLOOKUP($D399,DSR!$B$7:$HS$1000,3,FALSE)</f>
        <v>Zaposleni OZO, ako je bolovanje posljedica komplikacija u vezi s trudnoćom i porodom</v>
      </c>
      <c r="G399" t="str">
        <f>VLOOKUP($D399,DSR!$B$7:$HS$1000,4,FALSE)</f>
        <v>DSR_006: §38-56, §39.6</v>
      </c>
      <c r="H399" t="str">
        <f>VLOOKUP($D399,DSR!$B$7:$HS$1000,5,FALSE)</f>
        <v>MZDR</v>
      </c>
      <c r="I399" t="str">
        <f>VLOOKUP($D399,DSR!$B$7:$HS$1000,6,FALSE)</f>
        <v>HZZO</v>
      </c>
      <c r="J399" t="str">
        <f>VLOOKUP($D399,DSR!$B$7:$HS$1000,7,FALSE)</f>
        <v>NN</v>
      </c>
      <c r="K399" t="str">
        <f>VLOOKUP($D399,DSR!$B$7:$HS$1000,8,FALSE)</f>
        <v>OS</v>
      </c>
      <c r="L399" t="str">
        <f>VLOOKUP($D399,DSR!$B$7:$HS$1000,9,FALSE)</f>
        <v>ne</v>
      </c>
      <c r="M399" t="str">
        <f>VLOOKUP($D399,DSR!$B$7:$HS$1000,10,FALSE)</f>
        <v>DD</v>
      </c>
      <c r="N399" t="str">
        <f>VLOOKUP($D399,DSR!$B$7:$HS$1000,11,FALSE)</f>
        <v>HL</v>
      </c>
      <c r="O399" s="247">
        <f>VLOOKUP($D399,DSR!$B$7:$HS$1000,28,FALSE)</f>
        <v>24955</v>
      </c>
      <c r="P399">
        <f>VLOOKUP($D399,DSR!$B$7:$HS$1000,30,FALSE)</f>
        <v>314801638</v>
      </c>
    </row>
    <row r="400" spans="1:16">
      <c r="A400" t="s">
        <v>47</v>
      </c>
      <c r="B400">
        <v>2011</v>
      </c>
      <c r="C400" t="s">
        <v>267</v>
      </c>
      <c r="D400" t="s">
        <v>493</v>
      </c>
      <c r="E400" t="str">
        <f>VLOOKUP($D400,DSR!$B$7:$HS$1000,2,FALSE)</f>
        <v>Naknada za bolovanje, za HBDR-a</v>
      </c>
      <c r="F400" t="str">
        <f>VLOOKUP($D400,DSR!$B$7:$HS$1000,3,FALSE)</f>
        <v>Zaposleni OZO – HBDR, ako je bolovanje posljedica rane, ozljede ili bolesti neposredno povezane sa sudjelovanjem u Domovinskom ratu</v>
      </c>
      <c r="G400" t="str">
        <f>VLOOKUP($D400,DSR!$B$7:$HS$1000,4,FALSE)</f>
        <v>DSR_006: §38-56, §39.9</v>
      </c>
      <c r="H400" t="str">
        <f>VLOOKUP($D400,DSR!$B$7:$HS$1000,5,FALSE)</f>
        <v>MZDR</v>
      </c>
      <c r="I400" t="str">
        <f>VLOOKUP($D400,DSR!$B$7:$HS$1000,6,FALSE)</f>
        <v>HZZO</v>
      </c>
      <c r="J400" t="str">
        <f>VLOOKUP($D400,DSR!$B$7:$HS$1000,7,FALSE)</f>
        <v>NN</v>
      </c>
      <c r="K400" t="str">
        <f>VLOOKUP($D400,DSR!$B$7:$HS$1000,8,FALSE)</f>
        <v>OS</v>
      </c>
      <c r="L400" t="str">
        <f>VLOOKUP($D400,DSR!$B$7:$HS$1000,9,FALSE)</f>
        <v>ne</v>
      </c>
      <c r="M400" t="str">
        <f>VLOOKUP($D400,DSR!$B$7:$HS$1000,10,FALSE)</f>
        <v>DD</v>
      </c>
      <c r="N400" t="str">
        <f>VLOOKUP($D400,DSR!$B$7:$HS$1000,11,FALSE)</f>
        <v>HL</v>
      </c>
      <c r="O400" t="str">
        <f>VLOOKUP($D400,DSR!$B$7:$HS$1000,12,FALSE)</f>
        <v>nd</v>
      </c>
      <c r="P400">
        <f>VLOOKUP($D400,DSR!$B$7:$HS$1000,14,FALSE)</f>
        <v>36798576</v>
      </c>
    </row>
    <row r="401" spans="1:16">
      <c r="A401" t="s">
        <v>47</v>
      </c>
      <c r="B401">
        <v>2012</v>
      </c>
      <c r="C401" t="s">
        <v>267</v>
      </c>
      <c r="D401" t="s">
        <v>493</v>
      </c>
      <c r="E401" t="str">
        <f>VLOOKUP($D401,DSR!$B$7:$HS$1000,2,FALSE)</f>
        <v>Naknada za bolovanje, za HBDR-a</v>
      </c>
      <c r="F401" t="str">
        <f>VLOOKUP($D401,DSR!$B$7:$HS$1000,3,FALSE)</f>
        <v>Zaposleni OZO – HBDR, ako je bolovanje posljedica rane, ozljede ili bolesti neposredno povezane sa sudjelovanjem u Domovinskom ratu</v>
      </c>
      <c r="G401" t="str">
        <f>VLOOKUP($D401,DSR!$B$7:$HS$1000,4,FALSE)</f>
        <v>DSR_006: §38-56, §39.9</v>
      </c>
      <c r="H401" t="str">
        <f>VLOOKUP($D401,DSR!$B$7:$HS$1000,5,FALSE)</f>
        <v>MZDR</v>
      </c>
      <c r="I401" t="str">
        <f>VLOOKUP($D401,DSR!$B$7:$HS$1000,6,FALSE)</f>
        <v>HZZO</v>
      </c>
      <c r="J401" t="str">
        <f>VLOOKUP($D401,DSR!$B$7:$HS$1000,7,FALSE)</f>
        <v>NN</v>
      </c>
      <c r="K401" t="str">
        <f>VLOOKUP($D401,DSR!$B$7:$HS$1000,8,FALSE)</f>
        <v>OS</v>
      </c>
      <c r="L401" t="str">
        <f>VLOOKUP($D401,DSR!$B$7:$HS$1000,9,FALSE)</f>
        <v>ne</v>
      </c>
      <c r="M401" t="str">
        <f>VLOOKUP($D401,DSR!$B$7:$HS$1000,10,FALSE)</f>
        <v>DD</v>
      </c>
      <c r="N401" t="str">
        <f>VLOOKUP($D401,DSR!$B$7:$HS$1000,11,FALSE)</f>
        <v>HL</v>
      </c>
      <c r="O401" s="247" t="str">
        <f>VLOOKUP($D401,DSR!$B$7:$HS$1000,16,FALSE)</f>
        <v>nd</v>
      </c>
      <c r="P401">
        <f>VLOOKUP($D401,DSR!$B$7:$HS$1000,18,FALSE)</f>
        <v>24652078</v>
      </c>
    </row>
    <row r="402" spans="1:16">
      <c r="A402" t="s">
        <v>47</v>
      </c>
      <c r="B402">
        <v>2013</v>
      </c>
      <c r="C402" t="s">
        <v>267</v>
      </c>
      <c r="D402" t="s">
        <v>493</v>
      </c>
      <c r="E402" t="str">
        <f>VLOOKUP($D402,DSR!$B$7:$HS$1000,2,FALSE)</f>
        <v>Naknada za bolovanje, za HBDR-a</v>
      </c>
      <c r="F402" t="str">
        <f>VLOOKUP($D402,DSR!$B$7:$HS$1000,3,FALSE)</f>
        <v>Zaposleni OZO – HBDR, ako je bolovanje posljedica rane, ozljede ili bolesti neposredno povezane sa sudjelovanjem u Domovinskom ratu</v>
      </c>
      <c r="G402" t="str">
        <f>VLOOKUP($D402,DSR!$B$7:$HS$1000,4,FALSE)</f>
        <v>DSR_006: §38-56, §39.9</v>
      </c>
      <c r="H402" t="str">
        <f>VLOOKUP($D402,DSR!$B$7:$HS$1000,5,FALSE)</f>
        <v>MZDR</v>
      </c>
      <c r="I402" t="str">
        <f>VLOOKUP($D402,DSR!$B$7:$HS$1000,6,FALSE)</f>
        <v>HZZO</v>
      </c>
      <c r="J402" t="str">
        <f>VLOOKUP($D402,DSR!$B$7:$HS$1000,7,FALSE)</f>
        <v>NN</v>
      </c>
      <c r="K402" t="str">
        <f>VLOOKUP($D402,DSR!$B$7:$HS$1000,8,FALSE)</f>
        <v>OS</v>
      </c>
      <c r="L402" t="str">
        <f>VLOOKUP($D402,DSR!$B$7:$HS$1000,9,FALSE)</f>
        <v>ne</v>
      </c>
      <c r="M402" t="str">
        <f>VLOOKUP($D402,DSR!$B$7:$HS$1000,10,FALSE)</f>
        <v>DD</v>
      </c>
      <c r="N402" t="str">
        <f>VLOOKUP($D402,DSR!$B$7:$HS$1000,11,FALSE)</f>
        <v>HL</v>
      </c>
      <c r="O402" s="247" t="str">
        <f>VLOOKUP($D402,DSR!$B$7:$HS$1000,20,FALSE)</f>
        <v>nd</v>
      </c>
      <c r="P402">
        <f>VLOOKUP($D402,DSR!$B$7:$HS$1000,22,FALSE)</f>
        <v>16873302</v>
      </c>
    </row>
    <row r="403" spans="1:16">
      <c r="A403" t="s">
        <v>47</v>
      </c>
      <c r="B403">
        <v>2014</v>
      </c>
      <c r="C403" t="s">
        <v>267</v>
      </c>
      <c r="D403" t="s">
        <v>493</v>
      </c>
      <c r="E403" t="str">
        <f>VLOOKUP($D403,DSR!$B$7:$HS$1000,2,FALSE)</f>
        <v>Naknada za bolovanje, za HBDR-a</v>
      </c>
      <c r="F403" t="str">
        <f>VLOOKUP($D403,DSR!$B$7:$HS$1000,3,FALSE)</f>
        <v>Zaposleni OZO – HBDR, ako je bolovanje posljedica rane, ozljede ili bolesti neposredno povezane sa sudjelovanjem u Domovinskom ratu</v>
      </c>
      <c r="G403" t="str">
        <f>VLOOKUP($D403,DSR!$B$7:$HS$1000,4,FALSE)</f>
        <v>DSR_006: §38-56, §39.9</v>
      </c>
      <c r="H403" t="str">
        <f>VLOOKUP($D403,DSR!$B$7:$HS$1000,5,FALSE)</f>
        <v>MZDR</v>
      </c>
      <c r="I403" t="str">
        <f>VLOOKUP($D403,DSR!$B$7:$HS$1000,6,FALSE)</f>
        <v>HZZO</v>
      </c>
      <c r="J403" t="str">
        <f>VLOOKUP($D403,DSR!$B$7:$HS$1000,7,FALSE)</f>
        <v>NN</v>
      </c>
      <c r="K403" t="str">
        <f>VLOOKUP($D403,DSR!$B$7:$HS$1000,8,FALSE)</f>
        <v>OS</v>
      </c>
      <c r="L403" t="str">
        <f>VLOOKUP($D403,DSR!$B$7:$HS$1000,9,FALSE)</f>
        <v>ne</v>
      </c>
      <c r="M403" t="str">
        <f>VLOOKUP($D403,DSR!$B$7:$HS$1000,10,FALSE)</f>
        <v>DD</v>
      </c>
      <c r="N403" t="str">
        <f>VLOOKUP($D403,DSR!$B$7:$HS$1000,11,FALSE)</f>
        <v>HL</v>
      </c>
      <c r="O403" s="247" t="str">
        <f>VLOOKUP($D403,DSR!$B$7:$HS$1000,24,FALSE)</f>
        <v>nd</v>
      </c>
      <c r="P403">
        <f>VLOOKUP($D403,DSR!$B$7:$HS$1000,26,FALSE)</f>
        <v>11700963</v>
      </c>
    </row>
    <row r="404" spans="1:16">
      <c r="A404" t="s">
        <v>47</v>
      </c>
      <c r="B404">
        <v>2015</v>
      </c>
      <c r="C404" t="s">
        <v>267</v>
      </c>
      <c r="D404" t="s">
        <v>493</v>
      </c>
      <c r="E404" t="str">
        <f>VLOOKUP($D404,DSR!$B$7:$HS$1000,2,FALSE)</f>
        <v>Naknada za bolovanje, za HBDR-a</v>
      </c>
      <c r="F404" t="str">
        <f>VLOOKUP($D404,DSR!$B$7:$HS$1000,3,FALSE)</f>
        <v>Zaposleni OZO – HBDR, ako je bolovanje posljedica rane, ozljede ili bolesti neposredno povezane sa sudjelovanjem u Domovinskom ratu</v>
      </c>
      <c r="G404" t="str">
        <f>VLOOKUP($D404,DSR!$B$7:$HS$1000,4,FALSE)</f>
        <v>DSR_006: §38-56, §39.9</v>
      </c>
      <c r="H404" t="str">
        <f>VLOOKUP($D404,DSR!$B$7:$HS$1000,5,FALSE)</f>
        <v>MZDR</v>
      </c>
      <c r="I404" t="str">
        <f>VLOOKUP($D404,DSR!$B$7:$HS$1000,6,FALSE)</f>
        <v>HZZO</v>
      </c>
      <c r="J404" t="str">
        <f>VLOOKUP($D404,DSR!$B$7:$HS$1000,7,FALSE)</f>
        <v>NN</v>
      </c>
      <c r="K404" t="str">
        <f>VLOOKUP($D404,DSR!$B$7:$HS$1000,8,FALSE)</f>
        <v>OS</v>
      </c>
      <c r="L404" t="str">
        <f>VLOOKUP($D404,DSR!$B$7:$HS$1000,9,FALSE)</f>
        <v>ne</v>
      </c>
      <c r="M404" t="str">
        <f>VLOOKUP($D404,DSR!$B$7:$HS$1000,10,FALSE)</f>
        <v>DD</v>
      </c>
      <c r="N404" t="str">
        <f>VLOOKUP($D404,DSR!$B$7:$HS$1000,11,FALSE)</f>
        <v>HL</v>
      </c>
      <c r="O404" s="247" t="str">
        <f>VLOOKUP($D404,DSR!$B$7:$HS$1000,28,FALSE)</f>
        <v>nd</v>
      </c>
      <c r="P404">
        <f>VLOOKUP($D404,DSR!$B$7:$HS$1000,30,FALSE)</f>
        <v>9563640</v>
      </c>
    </row>
    <row r="405" spans="1:16">
      <c r="A405" t="s">
        <v>47</v>
      </c>
      <c r="B405">
        <v>2011</v>
      </c>
      <c r="C405" t="s">
        <v>267</v>
      </c>
      <c r="D405" t="s">
        <v>502</v>
      </c>
      <c r="E405" t="str">
        <f>VLOOKUP($D405,DSR!$B$7:$HS$1000,2,FALSE)</f>
        <v>Naknada za bolovanje, kao posljedica ozljede na radu ili profesionalne bolesti</v>
      </c>
      <c r="F405" t="str">
        <f>VLOOKUP($D405,DSR!$B$7:$HS$1000,3,FALSE)</f>
        <v>Zaposleni OZO, ako je bolovanje posljedica ozljede na radu ili profesionalne bolesti</v>
      </c>
      <c r="G405" t="str">
        <f>VLOOKUP($D405,DSR!$B$7:$HS$1000,4,FALSE)</f>
        <v>DSR_006: §38-56, §39.10</v>
      </c>
      <c r="H405" t="str">
        <f>VLOOKUP($D405,DSR!$B$7:$HS$1000,5,FALSE)</f>
        <v>MZDR</v>
      </c>
      <c r="I405" t="str">
        <f>VLOOKUP($D405,DSR!$B$7:$HS$1000,6,FALSE)</f>
        <v>HZZO</v>
      </c>
      <c r="J405" t="str">
        <f>VLOOKUP($D405,DSR!$B$7:$HS$1000,7,FALSE)</f>
        <v>NN</v>
      </c>
      <c r="K405" t="str">
        <f>VLOOKUP($D405,DSR!$B$7:$HS$1000,8,FALSE)</f>
        <v>OS</v>
      </c>
      <c r="L405" t="str">
        <f>VLOOKUP($D405,DSR!$B$7:$HS$1000,9,FALSE)</f>
        <v>ne</v>
      </c>
      <c r="M405" t="str">
        <f>VLOOKUP($D405,DSR!$B$7:$HS$1000,10,FALSE)</f>
        <v>DD</v>
      </c>
      <c r="N405" t="str">
        <f>VLOOKUP($D405,DSR!$B$7:$HS$1000,11,FALSE)</f>
        <v>HL</v>
      </c>
      <c r="O405" t="str">
        <f>VLOOKUP($D405,DSR!$B$7:$HS$1000,12,FALSE)</f>
        <v>nd</v>
      </c>
      <c r="P405" t="str">
        <f>VLOOKUP($D405,DSR!$B$7:$HS$1000,14,FALSE)</f>
        <v>nd</v>
      </c>
    </row>
    <row r="406" spans="1:16">
      <c r="A406" t="s">
        <v>47</v>
      </c>
      <c r="B406">
        <v>2012</v>
      </c>
      <c r="C406" t="s">
        <v>267</v>
      </c>
      <c r="D406" t="s">
        <v>502</v>
      </c>
      <c r="E406" t="str">
        <f>VLOOKUP($D406,DSR!$B$7:$HS$1000,2,FALSE)</f>
        <v>Naknada za bolovanje, kao posljedica ozljede na radu ili profesionalne bolesti</v>
      </c>
      <c r="F406" t="str">
        <f>VLOOKUP($D406,DSR!$B$7:$HS$1000,3,FALSE)</f>
        <v>Zaposleni OZO, ako je bolovanje posljedica ozljede na radu ili profesionalne bolesti</v>
      </c>
      <c r="G406" t="str">
        <f>VLOOKUP($D406,DSR!$B$7:$HS$1000,4,FALSE)</f>
        <v>DSR_006: §38-56, §39.10</v>
      </c>
      <c r="H406" t="str">
        <f>VLOOKUP($D406,DSR!$B$7:$HS$1000,5,FALSE)</f>
        <v>MZDR</v>
      </c>
      <c r="I406" t="str">
        <f>VLOOKUP($D406,DSR!$B$7:$HS$1000,6,FALSE)</f>
        <v>HZZO</v>
      </c>
      <c r="J406" t="str">
        <f>VLOOKUP($D406,DSR!$B$7:$HS$1000,7,FALSE)</f>
        <v>NN</v>
      </c>
      <c r="K406" t="str">
        <f>VLOOKUP($D406,DSR!$B$7:$HS$1000,8,FALSE)</f>
        <v>OS</v>
      </c>
      <c r="L406" t="str">
        <f>VLOOKUP($D406,DSR!$B$7:$HS$1000,9,FALSE)</f>
        <v>ne</v>
      </c>
      <c r="M406" t="str">
        <f>VLOOKUP($D406,DSR!$B$7:$HS$1000,10,FALSE)</f>
        <v>DD</v>
      </c>
      <c r="N406" t="str">
        <f>VLOOKUP($D406,DSR!$B$7:$HS$1000,11,FALSE)</f>
        <v>HL</v>
      </c>
      <c r="O406" s="247" t="str">
        <f>VLOOKUP($D406,DSR!$B$7:$HS$1000,16,FALSE)</f>
        <v>nd</v>
      </c>
      <c r="P406" t="str">
        <f>VLOOKUP($D406,DSR!$B$7:$HS$1000,18,FALSE)</f>
        <v>nd</v>
      </c>
    </row>
    <row r="407" spans="1:16">
      <c r="A407" t="s">
        <v>47</v>
      </c>
      <c r="B407">
        <v>2013</v>
      </c>
      <c r="C407" t="s">
        <v>267</v>
      </c>
      <c r="D407" t="s">
        <v>502</v>
      </c>
      <c r="E407" t="str">
        <f>VLOOKUP($D407,DSR!$B$7:$HS$1000,2,FALSE)</f>
        <v>Naknada za bolovanje, kao posljedica ozljede na radu ili profesionalne bolesti</v>
      </c>
      <c r="F407" t="str">
        <f>VLOOKUP($D407,DSR!$B$7:$HS$1000,3,FALSE)</f>
        <v>Zaposleni OZO, ako je bolovanje posljedica ozljede na radu ili profesionalne bolesti</v>
      </c>
      <c r="G407" t="str">
        <f>VLOOKUP($D407,DSR!$B$7:$HS$1000,4,FALSE)</f>
        <v>DSR_006: §38-56, §39.10</v>
      </c>
      <c r="H407" t="str">
        <f>VLOOKUP($D407,DSR!$B$7:$HS$1000,5,FALSE)</f>
        <v>MZDR</v>
      </c>
      <c r="I407" t="str">
        <f>VLOOKUP($D407,DSR!$B$7:$HS$1000,6,FALSE)</f>
        <v>HZZO</v>
      </c>
      <c r="J407" t="str">
        <f>VLOOKUP($D407,DSR!$B$7:$HS$1000,7,FALSE)</f>
        <v>NN</v>
      </c>
      <c r="K407" t="str">
        <f>VLOOKUP($D407,DSR!$B$7:$HS$1000,8,FALSE)</f>
        <v>OS</v>
      </c>
      <c r="L407" t="str">
        <f>VLOOKUP($D407,DSR!$B$7:$HS$1000,9,FALSE)</f>
        <v>ne</v>
      </c>
      <c r="M407" t="str">
        <f>VLOOKUP($D407,DSR!$B$7:$HS$1000,10,FALSE)</f>
        <v>DD</v>
      </c>
      <c r="N407" t="str">
        <f>VLOOKUP($D407,DSR!$B$7:$HS$1000,11,FALSE)</f>
        <v>HL</v>
      </c>
      <c r="O407" s="247" t="str">
        <f>VLOOKUP($D407,DSR!$B$7:$HS$1000,20,FALSE)</f>
        <v>nd</v>
      </c>
      <c r="P407" t="str">
        <f>VLOOKUP($D407,DSR!$B$7:$HS$1000,22,FALSE)</f>
        <v>nd</v>
      </c>
    </row>
    <row r="408" spans="1:16">
      <c r="A408" t="s">
        <v>47</v>
      </c>
      <c r="B408">
        <v>2014</v>
      </c>
      <c r="C408" t="s">
        <v>267</v>
      </c>
      <c r="D408" t="s">
        <v>502</v>
      </c>
      <c r="E408" t="str">
        <f>VLOOKUP($D408,DSR!$B$7:$HS$1000,2,FALSE)</f>
        <v>Naknada za bolovanje, kao posljedica ozljede na radu ili profesionalne bolesti</v>
      </c>
      <c r="F408" t="str">
        <f>VLOOKUP($D408,DSR!$B$7:$HS$1000,3,FALSE)</f>
        <v>Zaposleni OZO, ako je bolovanje posljedica ozljede na radu ili profesionalne bolesti</v>
      </c>
      <c r="G408" t="str">
        <f>VLOOKUP($D408,DSR!$B$7:$HS$1000,4,FALSE)</f>
        <v>DSR_006: §38-56, §39.10</v>
      </c>
      <c r="H408" t="str">
        <f>VLOOKUP($D408,DSR!$B$7:$HS$1000,5,FALSE)</f>
        <v>MZDR</v>
      </c>
      <c r="I408" t="str">
        <f>VLOOKUP($D408,DSR!$B$7:$HS$1000,6,FALSE)</f>
        <v>HZZO</v>
      </c>
      <c r="J408" t="str">
        <f>VLOOKUP($D408,DSR!$B$7:$HS$1000,7,FALSE)</f>
        <v>NN</v>
      </c>
      <c r="K408" t="str">
        <f>VLOOKUP($D408,DSR!$B$7:$HS$1000,8,FALSE)</f>
        <v>OS</v>
      </c>
      <c r="L408" t="str">
        <f>VLOOKUP($D408,DSR!$B$7:$HS$1000,9,FALSE)</f>
        <v>ne</v>
      </c>
      <c r="M408" t="str">
        <f>VLOOKUP($D408,DSR!$B$7:$HS$1000,10,FALSE)</f>
        <v>DD</v>
      </c>
      <c r="N408" t="str">
        <f>VLOOKUP($D408,DSR!$B$7:$HS$1000,11,FALSE)</f>
        <v>HL</v>
      </c>
      <c r="O408" s="247" t="str">
        <f>VLOOKUP($D408,DSR!$B$7:$HS$1000,24,FALSE)</f>
        <v>nd</v>
      </c>
      <c r="P408" t="str">
        <f>VLOOKUP($D408,DSR!$B$7:$HS$1000,26,FALSE)</f>
        <v>nd</v>
      </c>
    </row>
    <row r="409" spans="1:16">
      <c r="A409" t="s">
        <v>47</v>
      </c>
      <c r="B409">
        <v>2015</v>
      </c>
      <c r="C409" t="s">
        <v>267</v>
      </c>
      <c r="D409" t="s">
        <v>502</v>
      </c>
      <c r="E409" t="str">
        <f>VLOOKUP($D409,DSR!$B$7:$HS$1000,2,FALSE)</f>
        <v>Naknada za bolovanje, kao posljedica ozljede na radu ili profesionalne bolesti</v>
      </c>
      <c r="F409" t="str">
        <f>VLOOKUP($D409,DSR!$B$7:$HS$1000,3,FALSE)</f>
        <v>Zaposleni OZO, ako je bolovanje posljedica ozljede na radu ili profesionalne bolesti</v>
      </c>
      <c r="G409" t="str">
        <f>VLOOKUP($D409,DSR!$B$7:$HS$1000,4,FALSE)</f>
        <v>DSR_006: §38-56, §39.10</v>
      </c>
      <c r="H409" t="str">
        <f>VLOOKUP($D409,DSR!$B$7:$HS$1000,5,FALSE)</f>
        <v>MZDR</v>
      </c>
      <c r="I409" t="str">
        <f>VLOOKUP($D409,DSR!$B$7:$HS$1000,6,FALSE)</f>
        <v>HZZO</v>
      </c>
      <c r="J409" t="str">
        <f>VLOOKUP($D409,DSR!$B$7:$HS$1000,7,FALSE)</f>
        <v>NN</v>
      </c>
      <c r="K409" t="str">
        <f>VLOOKUP($D409,DSR!$B$7:$HS$1000,8,FALSE)</f>
        <v>OS</v>
      </c>
      <c r="L409" t="str">
        <f>VLOOKUP($D409,DSR!$B$7:$HS$1000,9,FALSE)</f>
        <v>ne</v>
      </c>
      <c r="M409" t="str">
        <f>VLOOKUP($D409,DSR!$B$7:$HS$1000,10,FALSE)</f>
        <v>DD</v>
      </c>
      <c r="N409" t="str">
        <f>VLOOKUP($D409,DSR!$B$7:$HS$1000,11,FALSE)</f>
        <v>HL</v>
      </c>
      <c r="O409" s="247" t="str">
        <f>VLOOKUP($D409,DSR!$B$7:$HS$1000,28,FALSE)</f>
        <v>nd</v>
      </c>
      <c r="P409" t="str">
        <f>VLOOKUP($D409,DSR!$B$7:$HS$1000,30,FALSE)</f>
        <v>nd</v>
      </c>
    </row>
    <row r="410" spans="1:16">
      <c r="A410" t="s">
        <v>47</v>
      </c>
      <c r="B410">
        <v>2011</v>
      </c>
      <c r="C410" t="s">
        <v>267</v>
      </c>
      <c r="D410" t="s">
        <v>507</v>
      </c>
      <c r="E410" t="str">
        <f>VLOOKUP($D410,DSR!$B$7:$HS$1000,2,FALSE)</f>
        <v>Naknada za troškove prijevoza u vezi s korištenjem prava na zdravstvenu zaštitu iz obveznoga zdravstvenog osiguranja</v>
      </c>
      <c r="F410" t="str">
        <f>VLOOKUP($D410,DSR!$B$7:$HS$1000,3,FALSE)</f>
        <v>OZO, koji radi korištenja zdravstvene zaštite putuju u drugo mjesto</v>
      </c>
      <c r="G410" t="str">
        <f>VLOOKUP($D410,DSR!$B$7:$HS$1000,4,FALSE)</f>
        <v>DSR_006: §62-65</v>
      </c>
      <c r="H410" t="str">
        <f>VLOOKUP($D410,DSR!$B$7:$HS$1000,5,FALSE)</f>
        <v>MZDR</v>
      </c>
      <c r="I410" t="str">
        <f>VLOOKUP($D410,DSR!$B$7:$HS$1000,6,FALSE)</f>
        <v>HZZO</v>
      </c>
      <c r="J410" t="str">
        <f>VLOOKUP($D410,DSR!$B$7:$HS$1000,7,FALSE)</f>
        <v>TN</v>
      </c>
      <c r="K410" t="str">
        <f>VLOOKUP($D410,DSR!$B$7:$HS$1000,8,FALSE)</f>
        <v>OS</v>
      </c>
      <c r="L410" t="str">
        <f>VLOOKUP($D410,DSR!$B$7:$HS$1000,9,FALSE)</f>
        <v>ne</v>
      </c>
      <c r="M410" t="str">
        <f>VLOOKUP($D410,DSR!$B$7:$HS$1000,10,FALSE)</f>
        <v>TR</v>
      </c>
      <c r="N410" t="str">
        <f>VLOOKUP($D410,DSR!$B$7:$HS$1000,11,FALSE)</f>
        <v>HL</v>
      </c>
      <c r="O410" t="str">
        <f>VLOOKUP($D410,DSR!$B$7:$HS$1000,12,FALSE)</f>
        <v>nd</v>
      </c>
      <c r="P410" t="str">
        <f>VLOOKUP($D410,DSR!$B$7:$HS$1000,14,FALSE)</f>
        <v>nd</v>
      </c>
    </row>
    <row r="411" spans="1:16">
      <c r="A411" t="s">
        <v>47</v>
      </c>
      <c r="B411">
        <v>2012</v>
      </c>
      <c r="C411" t="s">
        <v>267</v>
      </c>
      <c r="D411" t="s">
        <v>507</v>
      </c>
      <c r="E411" t="str">
        <f>VLOOKUP($D411,DSR!$B$7:$HS$1000,2,FALSE)</f>
        <v>Naknada za troškove prijevoza u vezi s korištenjem prava na zdravstvenu zaštitu iz obveznoga zdravstvenog osiguranja</v>
      </c>
      <c r="F411" t="str">
        <f>VLOOKUP($D411,DSR!$B$7:$HS$1000,3,FALSE)</f>
        <v>OZO, koji radi korištenja zdravstvene zaštite putuju u drugo mjesto</v>
      </c>
      <c r="G411" t="str">
        <f>VLOOKUP($D411,DSR!$B$7:$HS$1000,4,FALSE)</f>
        <v>DSR_006: §62-65</v>
      </c>
      <c r="H411" t="str">
        <f>VLOOKUP($D411,DSR!$B$7:$HS$1000,5,FALSE)</f>
        <v>MZDR</v>
      </c>
      <c r="I411" t="str">
        <f>VLOOKUP($D411,DSR!$B$7:$HS$1000,6,FALSE)</f>
        <v>HZZO</v>
      </c>
      <c r="J411" t="str">
        <f>VLOOKUP($D411,DSR!$B$7:$HS$1000,7,FALSE)</f>
        <v>TN</v>
      </c>
      <c r="K411" t="str">
        <f>VLOOKUP($D411,DSR!$B$7:$HS$1000,8,FALSE)</f>
        <v>OS</v>
      </c>
      <c r="L411" t="str">
        <f>VLOOKUP($D411,DSR!$B$7:$HS$1000,9,FALSE)</f>
        <v>ne</v>
      </c>
      <c r="M411" t="str">
        <f>VLOOKUP($D411,DSR!$B$7:$HS$1000,10,FALSE)</f>
        <v>TR</v>
      </c>
      <c r="N411" t="str">
        <f>VLOOKUP($D411,DSR!$B$7:$HS$1000,11,FALSE)</f>
        <v>HL</v>
      </c>
      <c r="O411" s="247" t="str">
        <f>VLOOKUP($D411,DSR!$B$7:$HS$1000,16,FALSE)</f>
        <v>nd</v>
      </c>
      <c r="P411" t="str">
        <f>VLOOKUP($D411,DSR!$B$7:$HS$1000,18,FALSE)</f>
        <v>nd</v>
      </c>
    </row>
    <row r="412" spans="1:16">
      <c r="A412" t="s">
        <v>47</v>
      </c>
      <c r="B412">
        <v>2013</v>
      </c>
      <c r="C412" t="s">
        <v>267</v>
      </c>
      <c r="D412" t="s">
        <v>507</v>
      </c>
      <c r="E412" t="str">
        <f>VLOOKUP($D412,DSR!$B$7:$HS$1000,2,FALSE)</f>
        <v>Naknada za troškove prijevoza u vezi s korištenjem prava na zdravstvenu zaštitu iz obveznoga zdravstvenog osiguranja</v>
      </c>
      <c r="F412" t="str">
        <f>VLOOKUP($D412,DSR!$B$7:$HS$1000,3,FALSE)</f>
        <v>OZO, koji radi korištenja zdravstvene zaštite putuju u drugo mjesto</v>
      </c>
      <c r="G412" t="str">
        <f>VLOOKUP($D412,DSR!$B$7:$HS$1000,4,FALSE)</f>
        <v>DSR_006: §62-65</v>
      </c>
      <c r="H412" t="str">
        <f>VLOOKUP($D412,DSR!$B$7:$HS$1000,5,FALSE)</f>
        <v>MZDR</v>
      </c>
      <c r="I412" t="str">
        <f>VLOOKUP($D412,DSR!$B$7:$HS$1000,6,FALSE)</f>
        <v>HZZO</v>
      </c>
      <c r="J412" t="str">
        <f>VLOOKUP($D412,DSR!$B$7:$HS$1000,7,FALSE)</f>
        <v>TN</v>
      </c>
      <c r="K412" t="str">
        <f>VLOOKUP($D412,DSR!$B$7:$HS$1000,8,FALSE)</f>
        <v>OS</v>
      </c>
      <c r="L412" t="str">
        <f>VLOOKUP($D412,DSR!$B$7:$HS$1000,9,FALSE)</f>
        <v>ne</v>
      </c>
      <c r="M412" t="str">
        <f>VLOOKUP($D412,DSR!$B$7:$HS$1000,10,FALSE)</f>
        <v>TR</v>
      </c>
      <c r="N412" t="str">
        <f>VLOOKUP($D412,DSR!$B$7:$HS$1000,11,FALSE)</f>
        <v>HL</v>
      </c>
      <c r="O412" s="247" t="str">
        <f>VLOOKUP($D412,DSR!$B$7:$HS$1000,20,FALSE)</f>
        <v>nd</v>
      </c>
      <c r="P412" t="str">
        <f>VLOOKUP($D412,DSR!$B$7:$HS$1000,22,FALSE)</f>
        <v>nd</v>
      </c>
    </row>
    <row r="413" spans="1:16">
      <c r="A413" t="s">
        <v>47</v>
      </c>
      <c r="B413">
        <v>2014</v>
      </c>
      <c r="C413" t="s">
        <v>267</v>
      </c>
      <c r="D413" t="s">
        <v>507</v>
      </c>
      <c r="E413" t="str">
        <f>VLOOKUP($D413,DSR!$B$7:$HS$1000,2,FALSE)</f>
        <v>Naknada za troškove prijevoza u vezi s korištenjem prava na zdravstvenu zaštitu iz obveznoga zdravstvenog osiguranja</v>
      </c>
      <c r="F413" t="str">
        <f>VLOOKUP($D413,DSR!$B$7:$HS$1000,3,FALSE)</f>
        <v>OZO, koji radi korištenja zdravstvene zaštite putuju u drugo mjesto</v>
      </c>
      <c r="G413" t="str">
        <f>VLOOKUP($D413,DSR!$B$7:$HS$1000,4,FALSE)</f>
        <v>DSR_006: §62-65</v>
      </c>
      <c r="H413" t="str">
        <f>VLOOKUP($D413,DSR!$B$7:$HS$1000,5,FALSE)</f>
        <v>MZDR</v>
      </c>
      <c r="I413" t="str">
        <f>VLOOKUP($D413,DSR!$B$7:$HS$1000,6,FALSE)</f>
        <v>HZZO</v>
      </c>
      <c r="J413" t="str">
        <f>VLOOKUP($D413,DSR!$B$7:$HS$1000,7,FALSE)</f>
        <v>TN</v>
      </c>
      <c r="K413" t="str">
        <f>VLOOKUP($D413,DSR!$B$7:$HS$1000,8,FALSE)</f>
        <v>OS</v>
      </c>
      <c r="L413" t="str">
        <f>VLOOKUP($D413,DSR!$B$7:$HS$1000,9,FALSE)</f>
        <v>ne</v>
      </c>
      <c r="M413" t="str">
        <f>VLOOKUP($D413,DSR!$B$7:$HS$1000,10,FALSE)</f>
        <v>TR</v>
      </c>
      <c r="N413" t="str">
        <f>VLOOKUP($D413,DSR!$B$7:$HS$1000,11,FALSE)</f>
        <v>HL</v>
      </c>
      <c r="O413" s="247" t="str">
        <f>VLOOKUP($D413,DSR!$B$7:$HS$1000,24,FALSE)</f>
        <v>nd</v>
      </c>
      <c r="P413">
        <f>VLOOKUP($D413,DSR!$B$7:$HS$1000,26,FALSE)</f>
        <v>165903223</v>
      </c>
    </row>
    <row r="414" spans="1:16">
      <c r="A414" t="s">
        <v>47</v>
      </c>
      <c r="B414">
        <v>2015</v>
      </c>
      <c r="C414" t="s">
        <v>267</v>
      </c>
      <c r="D414" t="s">
        <v>507</v>
      </c>
      <c r="E414" t="str">
        <f>VLOOKUP($D414,DSR!$B$7:$HS$1000,2,FALSE)</f>
        <v>Naknada za troškove prijevoza u vezi s korištenjem prava na zdravstvenu zaštitu iz obveznoga zdravstvenog osiguranja</v>
      </c>
      <c r="F414" t="str">
        <f>VLOOKUP($D414,DSR!$B$7:$HS$1000,3,FALSE)</f>
        <v>OZO, koji radi korištenja zdravstvene zaštite putuju u drugo mjesto</v>
      </c>
      <c r="G414" t="str">
        <f>VLOOKUP($D414,DSR!$B$7:$HS$1000,4,FALSE)</f>
        <v>DSR_006: §62-65</v>
      </c>
      <c r="H414" t="str">
        <f>VLOOKUP($D414,DSR!$B$7:$HS$1000,5,FALSE)</f>
        <v>MZDR</v>
      </c>
      <c r="I414" t="str">
        <f>VLOOKUP($D414,DSR!$B$7:$HS$1000,6,FALSE)</f>
        <v>HZZO</v>
      </c>
      <c r="J414" t="str">
        <f>VLOOKUP($D414,DSR!$B$7:$HS$1000,7,FALSE)</f>
        <v>TN</v>
      </c>
      <c r="K414" t="str">
        <f>VLOOKUP($D414,DSR!$B$7:$HS$1000,8,FALSE)</f>
        <v>OS</v>
      </c>
      <c r="L414" t="str">
        <f>VLOOKUP($D414,DSR!$B$7:$HS$1000,9,FALSE)</f>
        <v>ne</v>
      </c>
      <c r="M414" t="str">
        <f>VLOOKUP($D414,DSR!$B$7:$HS$1000,10,FALSE)</f>
        <v>TR</v>
      </c>
      <c r="N414" t="str">
        <f>VLOOKUP($D414,DSR!$B$7:$HS$1000,11,FALSE)</f>
        <v>HL</v>
      </c>
      <c r="O414" s="247" t="str">
        <f>VLOOKUP($D414,DSR!$B$7:$HS$1000,28,FALSE)</f>
        <v>nd</v>
      </c>
      <c r="P414">
        <f>VLOOKUP($D414,DSR!$B$7:$HS$1000,30,FALSE)</f>
        <v>156765223</v>
      </c>
    </row>
    <row r="415" spans="1:16">
      <c r="A415" t="s">
        <v>47</v>
      </c>
      <c r="B415">
        <v>2011</v>
      </c>
      <c r="C415" t="s">
        <v>267</v>
      </c>
      <c r="D415" t="s">
        <v>513</v>
      </c>
      <c r="E415" t="str">
        <f>VLOOKUP($D415,DSR!$B$7:$HS$1000,2,FALSE)</f>
        <v>Naknada za troškove prijevoza u vezi s hemodijalizom</v>
      </c>
      <c r="F415" t="str">
        <f>VLOOKUP($D415,DSR!$B$7:$HS$1000,3,FALSE)</f>
        <v>OZO, koji radi korištenja zdravstvene zaštite u vezi s hemodijalizom putuju u drugo mjesto</v>
      </c>
      <c r="G415" t="str">
        <f>VLOOKUP($D415,DSR!$B$7:$HS$1000,4,FALSE)</f>
        <v xml:space="preserve">DSR_006: §62-65, §62.4 </v>
      </c>
      <c r="H415" t="str">
        <f>VLOOKUP($D415,DSR!$B$7:$HS$1000,5,FALSE)</f>
        <v>MZDR</v>
      </c>
      <c r="I415" t="str">
        <f>VLOOKUP($D415,DSR!$B$7:$HS$1000,6,FALSE)</f>
        <v>HZZO</v>
      </c>
      <c r="J415" t="str">
        <f>VLOOKUP($D415,DSR!$B$7:$HS$1000,7,FALSE)</f>
        <v>TN</v>
      </c>
      <c r="K415" t="str">
        <f>VLOOKUP($D415,DSR!$B$7:$HS$1000,8,FALSE)</f>
        <v>OS</v>
      </c>
      <c r="L415" t="str">
        <f>VLOOKUP($D415,DSR!$B$7:$HS$1000,9,FALSE)</f>
        <v>ne</v>
      </c>
      <c r="M415" t="str">
        <f>VLOOKUP($D415,DSR!$B$7:$HS$1000,10,FALSE)</f>
        <v>TR</v>
      </c>
      <c r="N415" t="str">
        <f>VLOOKUP($D415,DSR!$B$7:$HS$1000,11,FALSE)</f>
        <v>HL</v>
      </c>
      <c r="O415" t="str">
        <f>VLOOKUP($D415,DSR!$B$7:$HS$1000,12,FALSE)</f>
        <v>nd</v>
      </c>
      <c r="P415" t="str">
        <f>VLOOKUP($D415,DSR!$B$7:$HS$1000,14,FALSE)</f>
        <v>nd</v>
      </c>
    </row>
    <row r="416" spans="1:16">
      <c r="A416" t="s">
        <v>47</v>
      </c>
      <c r="B416">
        <v>2012</v>
      </c>
      <c r="C416" t="s">
        <v>267</v>
      </c>
      <c r="D416" t="s">
        <v>513</v>
      </c>
      <c r="E416" t="str">
        <f>VLOOKUP($D416,DSR!$B$7:$HS$1000,2,FALSE)</f>
        <v>Naknada za troškove prijevoza u vezi s hemodijalizom</v>
      </c>
      <c r="F416" t="str">
        <f>VLOOKUP($D416,DSR!$B$7:$HS$1000,3,FALSE)</f>
        <v>OZO, koji radi korištenja zdravstvene zaštite u vezi s hemodijalizom putuju u drugo mjesto</v>
      </c>
      <c r="G416" t="str">
        <f>VLOOKUP($D416,DSR!$B$7:$HS$1000,4,FALSE)</f>
        <v xml:space="preserve">DSR_006: §62-65, §62.4 </v>
      </c>
      <c r="H416" t="str">
        <f>VLOOKUP($D416,DSR!$B$7:$HS$1000,5,FALSE)</f>
        <v>MZDR</v>
      </c>
      <c r="I416" t="str">
        <f>VLOOKUP($D416,DSR!$B$7:$HS$1000,6,FALSE)</f>
        <v>HZZO</v>
      </c>
      <c r="J416" t="str">
        <f>VLOOKUP($D416,DSR!$B$7:$HS$1000,7,FALSE)</f>
        <v>TN</v>
      </c>
      <c r="K416" t="str">
        <f>VLOOKUP($D416,DSR!$B$7:$HS$1000,8,FALSE)</f>
        <v>OS</v>
      </c>
      <c r="L416" t="str">
        <f>VLOOKUP($D416,DSR!$B$7:$HS$1000,9,FALSE)</f>
        <v>ne</v>
      </c>
      <c r="M416" t="str">
        <f>VLOOKUP($D416,DSR!$B$7:$HS$1000,10,FALSE)</f>
        <v>TR</v>
      </c>
      <c r="N416" t="str">
        <f>VLOOKUP($D416,DSR!$B$7:$HS$1000,11,FALSE)</f>
        <v>HL</v>
      </c>
      <c r="O416" s="247" t="str">
        <f>VLOOKUP($D416,DSR!$B$7:$HS$1000,16,FALSE)</f>
        <v>nd</v>
      </c>
      <c r="P416" t="str">
        <f>VLOOKUP($D416,DSR!$B$7:$HS$1000,18,FALSE)</f>
        <v>nd</v>
      </c>
    </row>
    <row r="417" spans="1:16">
      <c r="A417" t="s">
        <v>47</v>
      </c>
      <c r="B417">
        <v>2013</v>
      </c>
      <c r="C417" t="s">
        <v>267</v>
      </c>
      <c r="D417" t="s">
        <v>513</v>
      </c>
      <c r="E417" t="str">
        <f>VLOOKUP($D417,DSR!$B$7:$HS$1000,2,FALSE)</f>
        <v>Naknada za troškove prijevoza u vezi s hemodijalizom</v>
      </c>
      <c r="F417" t="str">
        <f>VLOOKUP($D417,DSR!$B$7:$HS$1000,3,FALSE)</f>
        <v>OZO, koji radi korištenja zdravstvene zaštite u vezi s hemodijalizom putuju u drugo mjesto</v>
      </c>
      <c r="G417" t="str">
        <f>VLOOKUP($D417,DSR!$B$7:$HS$1000,4,FALSE)</f>
        <v xml:space="preserve">DSR_006: §62-65, §62.4 </v>
      </c>
      <c r="H417" t="str">
        <f>VLOOKUP($D417,DSR!$B$7:$HS$1000,5,FALSE)</f>
        <v>MZDR</v>
      </c>
      <c r="I417" t="str">
        <f>VLOOKUP($D417,DSR!$B$7:$HS$1000,6,FALSE)</f>
        <v>HZZO</v>
      </c>
      <c r="J417" t="str">
        <f>VLOOKUP($D417,DSR!$B$7:$HS$1000,7,FALSE)</f>
        <v>TN</v>
      </c>
      <c r="K417" t="str">
        <f>VLOOKUP($D417,DSR!$B$7:$HS$1000,8,FALSE)</f>
        <v>OS</v>
      </c>
      <c r="L417" t="str">
        <f>VLOOKUP($D417,DSR!$B$7:$HS$1000,9,FALSE)</f>
        <v>ne</v>
      </c>
      <c r="M417" t="str">
        <f>VLOOKUP($D417,DSR!$B$7:$HS$1000,10,FALSE)</f>
        <v>TR</v>
      </c>
      <c r="N417" t="str">
        <f>VLOOKUP($D417,DSR!$B$7:$HS$1000,11,FALSE)</f>
        <v>HL</v>
      </c>
      <c r="O417" s="247" t="str">
        <f>VLOOKUP($D417,DSR!$B$7:$HS$1000,20,FALSE)</f>
        <v>nd</v>
      </c>
      <c r="P417" t="str">
        <f>VLOOKUP($D417,DSR!$B$7:$HS$1000,22,FALSE)</f>
        <v>nd</v>
      </c>
    </row>
    <row r="418" spans="1:16">
      <c r="A418" t="s">
        <v>47</v>
      </c>
      <c r="B418">
        <v>2014</v>
      </c>
      <c r="C418" t="s">
        <v>267</v>
      </c>
      <c r="D418" t="s">
        <v>513</v>
      </c>
      <c r="E418" t="str">
        <f>VLOOKUP($D418,DSR!$B$7:$HS$1000,2,FALSE)</f>
        <v>Naknada za troškove prijevoza u vezi s hemodijalizom</v>
      </c>
      <c r="F418" t="str">
        <f>VLOOKUP($D418,DSR!$B$7:$HS$1000,3,FALSE)</f>
        <v>OZO, koji radi korištenja zdravstvene zaštite u vezi s hemodijalizom putuju u drugo mjesto</v>
      </c>
      <c r="G418" t="str">
        <f>VLOOKUP($D418,DSR!$B$7:$HS$1000,4,FALSE)</f>
        <v xml:space="preserve">DSR_006: §62-65, §62.4 </v>
      </c>
      <c r="H418" t="str">
        <f>VLOOKUP($D418,DSR!$B$7:$HS$1000,5,FALSE)</f>
        <v>MZDR</v>
      </c>
      <c r="I418" t="str">
        <f>VLOOKUP($D418,DSR!$B$7:$HS$1000,6,FALSE)</f>
        <v>HZZO</v>
      </c>
      <c r="J418" t="str">
        <f>VLOOKUP($D418,DSR!$B$7:$HS$1000,7,FALSE)</f>
        <v>TN</v>
      </c>
      <c r="K418" t="str">
        <f>VLOOKUP($D418,DSR!$B$7:$HS$1000,8,FALSE)</f>
        <v>OS</v>
      </c>
      <c r="L418" t="str">
        <f>VLOOKUP($D418,DSR!$B$7:$HS$1000,9,FALSE)</f>
        <v>ne</v>
      </c>
      <c r="M418" t="str">
        <f>VLOOKUP($D418,DSR!$B$7:$HS$1000,10,FALSE)</f>
        <v>TR</v>
      </c>
      <c r="N418" t="str">
        <f>VLOOKUP($D418,DSR!$B$7:$HS$1000,11,FALSE)</f>
        <v>HL</v>
      </c>
      <c r="O418" s="247" t="str">
        <f>VLOOKUP($D418,DSR!$B$7:$HS$1000,24,FALSE)</f>
        <v>nd</v>
      </c>
      <c r="P418">
        <f>VLOOKUP($D418,DSR!$B$7:$HS$1000,26,FALSE)</f>
        <v>15754885</v>
      </c>
    </row>
    <row r="419" spans="1:16">
      <c r="A419" t="s">
        <v>47</v>
      </c>
      <c r="B419">
        <v>2015</v>
      </c>
      <c r="C419" t="s">
        <v>267</v>
      </c>
      <c r="D419" t="s">
        <v>513</v>
      </c>
      <c r="E419" t="str">
        <f>VLOOKUP($D419,DSR!$B$7:$HS$1000,2,FALSE)</f>
        <v>Naknada za troškove prijevoza u vezi s hemodijalizom</v>
      </c>
      <c r="F419" t="str">
        <f>VLOOKUP($D419,DSR!$B$7:$HS$1000,3,FALSE)</f>
        <v>OZO, koji radi korištenja zdravstvene zaštite u vezi s hemodijalizom putuju u drugo mjesto</v>
      </c>
      <c r="G419" t="str">
        <f>VLOOKUP($D419,DSR!$B$7:$HS$1000,4,FALSE)</f>
        <v xml:space="preserve">DSR_006: §62-65, §62.4 </v>
      </c>
      <c r="H419" t="str">
        <f>VLOOKUP($D419,DSR!$B$7:$HS$1000,5,FALSE)</f>
        <v>MZDR</v>
      </c>
      <c r="I419" t="str">
        <f>VLOOKUP($D419,DSR!$B$7:$HS$1000,6,FALSE)</f>
        <v>HZZO</v>
      </c>
      <c r="J419" t="str">
        <f>VLOOKUP($D419,DSR!$B$7:$HS$1000,7,FALSE)</f>
        <v>TN</v>
      </c>
      <c r="K419" t="str">
        <f>VLOOKUP($D419,DSR!$B$7:$HS$1000,8,FALSE)</f>
        <v>OS</v>
      </c>
      <c r="L419" t="str">
        <f>VLOOKUP($D419,DSR!$B$7:$HS$1000,9,FALSE)</f>
        <v>ne</v>
      </c>
      <c r="M419" t="str">
        <f>VLOOKUP($D419,DSR!$B$7:$HS$1000,10,FALSE)</f>
        <v>TR</v>
      </c>
      <c r="N419" t="str">
        <f>VLOOKUP($D419,DSR!$B$7:$HS$1000,11,FALSE)</f>
        <v>HL</v>
      </c>
      <c r="O419" s="247" t="str">
        <f>VLOOKUP($D419,DSR!$B$7:$HS$1000,28,FALSE)</f>
        <v>nd</v>
      </c>
      <c r="P419">
        <f>VLOOKUP($D419,DSR!$B$7:$HS$1000,30,FALSE)</f>
        <v>11774608</v>
      </c>
    </row>
    <row r="420" spans="1:16">
      <c r="A420" t="s">
        <v>47</v>
      </c>
      <c r="B420">
        <v>2011</v>
      </c>
      <c r="C420" t="s">
        <v>267</v>
      </c>
      <c r="D420" t="s">
        <v>517</v>
      </c>
      <c r="E420" t="str">
        <f>VLOOKUP($D420,DSR!$B$7:$HS$1000,2,FALSE)</f>
        <v>Naknada troškova prijevoza u vezi s ozljedom na radu ili profesionalnom bolešću</v>
      </c>
      <c r="F420" t="str">
        <f>VLOOKUP($D420,DSR!$B$7:$HS$1000,3,FALSE)</f>
        <v>OZO, koji radi korištenja zdravstvene zaštite vezane uz ozljedu na radu ili profesionalnu bolest putuju u drugo mjesto</v>
      </c>
      <c r="G420" t="str">
        <f>VLOOKUP($D420,DSR!$B$7:$HS$1000,4,FALSE)</f>
        <v xml:space="preserve">DSR_006: §62-65, §62.4 </v>
      </c>
      <c r="H420" t="str">
        <f>VLOOKUP($D420,DSR!$B$7:$HS$1000,5,FALSE)</f>
        <v>MZDR</v>
      </c>
      <c r="I420" t="str">
        <f>VLOOKUP($D420,DSR!$B$7:$HS$1000,6,FALSE)</f>
        <v>HZZO</v>
      </c>
      <c r="J420" t="str">
        <f>VLOOKUP($D420,DSR!$B$7:$HS$1000,7,FALSE)</f>
        <v>TN</v>
      </c>
      <c r="K420" t="str">
        <f>VLOOKUP($D420,DSR!$B$7:$HS$1000,8,FALSE)</f>
        <v>OS</v>
      </c>
      <c r="L420" t="str">
        <f>VLOOKUP($D420,DSR!$B$7:$HS$1000,9,FALSE)</f>
        <v>ne</v>
      </c>
      <c r="M420" t="str">
        <f>VLOOKUP($D420,DSR!$B$7:$HS$1000,10,FALSE)</f>
        <v>TR</v>
      </c>
      <c r="N420" t="str">
        <f>VLOOKUP($D420,DSR!$B$7:$HS$1000,11,FALSE)</f>
        <v>HL</v>
      </c>
      <c r="O420" t="str">
        <f>VLOOKUP($D420,DSR!$B$7:$HS$1000,12,FALSE)</f>
        <v>nd</v>
      </c>
      <c r="P420" t="str">
        <f>VLOOKUP($D420,DSR!$B$7:$HS$1000,14,FALSE)</f>
        <v>nd</v>
      </c>
    </row>
    <row r="421" spans="1:16">
      <c r="A421" t="s">
        <v>47</v>
      </c>
      <c r="B421">
        <v>2012</v>
      </c>
      <c r="C421" t="s">
        <v>267</v>
      </c>
      <c r="D421" t="s">
        <v>517</v>
      </c>
      <c r="E421" t="str">
        <f>VLOOKUP($D421,DSR!$B$7:$HS$1000,2,FALSE)</f>
        <v>Naknada troškova prijevoza u vezi s ozljedom na radu ili profesionalnom bolešću</v>
      </c>
      <c r="F421" t="str">
        <f>VLOOKUP($D421,DSR!$B$7:$HS$1000,3,FALSE)</f>
        <v>OZO, koji radi korištenja zdravstvene zaštite vezane uz ozljedu na radu ili profesionalnu bolest putuju u drugo mjesto</v>
      </c>
      <c r="G421" t="str">
        <f>VLOOKUP($D421,DSR!$B$7:$HS$1000,4,FALSE)</f>
        <v xml:space="preserve">DSR_006: §62-65, §62.4 </v>
      </c>
      <c r="H421" t="str">
        <f>VLOOKUP($D421,DSR!$B$7:$HS$1000,5,FALSE)</f>
        <v>MZDR</v>
      </c>
      <c r="I421" t="str">
        <f>VLOOKUP($D421,DSR!$B$7:$HS$1000,6,FALSE)</f>
        <v>HZZO</v>
      </c>
      <c r="J421" t="str">
        <f>VLOOKUP($D421,DSR!$B$7:$HS$1000,7,FALSE)</f>
        <v>TN</v>
      </c>
      <c r="K421" t="str">
        <f>VLOOKUP($D421,DSR!$B$7:$HS$1000,8,FALSE)</f>
        <v>OS</v>
      </c>
      <c r="L421" t="str">
        <f>VLOOKUP($D421,DSR!$B$7:$HS$1000,9,FALSE)</f>
        <v>ne</v>
      </c>
      <c r="M421" t="str">
        <f>VLOOKUP($D421,DSR!$B$7:$HS$1000,10,FALSE)</f>
        <v>TR</v>
      </c>
      <c r="N421" t="str">
        <f>VLOOKUP($D421,DSR!$B$7:$HS$1000,11,FALSE)</f>
        <v>HL</v>
      </c>
      <c r="O421" s="247" t="str">
        <f>VLOOKUP($D421,DSR!$B$7:$HS$1000,16,FALSE)</f>
        <v>nd</v>
      </c>
      <c r="P421" t="str">
        <f>VLOOKUP($D421,DSR!$B$7:$HS$1000,18,FALSE)</f>
        <v>nd</v>
      </c>
    </row>
    <row r="422" spans="1:16">
      <c r="A422" t="s">
        <v>47</v>
      </c>
      <c r="B422">
        <v>2013</v>
      </c>
      <c r="C422" t="s">
        <v>267</v>
      </c>
      <c r="D422" t="s">
        <v>517</v>
      </c>
      <c r="E422" t="str">
        <f>VLOOKUP($D422,DSR!$B$7:$HS$1000,2,FALSE)</f>
        <v>Naknada troškova prijevoza u vezi s ozljedom na radu ili profesionalnom bolešću</v>
      </c>
      <c r="F422" t="str">
        <f>VLOOKUP($D422,DSR!$B$7:$HS$1000,3,FALSE)</f>
        <v>OZO, koji radi korištenja zdravstvene zaštite vezane uz ozljedu na radu ili profesionalnu bolest putuju u drugo mjesto</v>
      </c>
      <c r="G422" t="str">
        <f>VLOOKUP($D422,DSR!$B$7:$HS$1000,4,FALSE)</f>
        <v xml:space="preserve">DSR_006: §62-65, §62.4 </v>
      </c>
      <c r="H422" t="str">
        <f>VLOOKUP($D422,DSR!$B$7:$HS$1000,5,FALSE)</f>
        <v>MZDR</v>
      </c>
      <c r="I422" t="str">
        <f>VLOOKUP($D422,DSR!$B$7:$HS$1000,6,FALSE)</f>
        <v>HZZO</v>
      </c>
      <c r="J422" t="str">
        <f>VLOOKUP($D422,DSR!$B$7:$HS$1000,7,FALSE)</f>
        <v>TN</v>
      </c>
      <c r="K422" t="str">
        <f>VLOOKUP($D422,DSR!$B$7:$HS$1000,8,FALSE)</f>
        <v>OS</v>
      </c>
      <c r="L422" t="str">
        <f>VLOOKUP($D422,DSR!$B$7:$HS$1000,9,FALSE)</f>
        <v>ne</v>
      </c>
      <c r="M422" t="str">
        <f>VLOOKUP($D422,DSR!$B$7:$HS$1000,10,FALSE)</f>
        <v>TR</v>
      </c>
      <c r="N422" t="str">
        <f>VLOOKUP($D422,DSR!$B$7:$HS$1000,11,FALSE)</f>
        <v>HL</v>
      </c>
      <c r="O422" s="247" t="str">
        <f>VLOOKUP($D422,DSR!$B$7:$HS$1000,20,FALSE)</f>
        <v>nd</v>
      </c>
      <c r="P422" t="str">
        <f>VLOOKUP($D422,DSR!$B$7:$HS$1000,22,FALSE)</f>
        <v>nd</v>
      </c>
    </row>
    <row r="423" spans="1:16">
      <c r="A423" t="s">
        <v>47</v>
      </c>
      <c r="B423">
        <v>2014</v>
      </c>
      <c r="C423" t="s">
        <v>267</v>
      </c>
      <c r="D423" t="s">
        <v>517</v>
      </c>
      <c r="E423" t="str">
        <f>VLOOKUP($D423,DSR!$B$7:$HS$1000,2,FALSE)</f>
        <v>Naknada troškova prijevoza u vezi s ozljedom na radu ili profesionalnom bolešću</v>
      </c>
      <c r="F423" t="str">
        <f>VLOOKUP($D423,DSR!$B$7:$HS$1000,3,FALSE)</f>
        <v>OZO, koji radi korištenja zdravstvene zaštite vezane uz ozljedu na radu ili profesionalnu bolest putuju u drugo mjesto</v>
      </c>
      <c r="G423" t="str">
        <f>VLOOKUP($D423,DSR!$B$7:$HS$1000,4,FALSE)</f>
        <v xml:space="preserve">DSR_006: §62-65, §62.4 </v>
      </c>
      <c r="H423" t="str">
        <f>VLOOKUP($D423,DSR!$B$7:$HS$1000,5,FALSE)</f>
        <v>MZDR</v>
      </c>
      <c r="I423" t="str">
        <f>VLOOKUP($D423,DSR!$B$7:$HS$1000,6,FALSE)</f>
        <v>HZZO</v>
      </c>
      <c r="J423" t="str">
        <f>VLOOKUP($D423,DSR!$B$7:$HS$1000,7,FALSE)</f>
        <v>TN</v>
      </c>
      <c r="K423" t="str">
        <f>VLOOKUP($D423,DSR!$B$7:$HS$1000,8,FALSE)</f>
        <v>OS</v>
      </c>
      <c r="L423" t="str">
        <f>VLOOKUP($D423,DSR!$B$7:$HS$1000,9,FALSE)</f>
        <v>ne</v>
      </c>
      <c r="M423" t="str">
        <f>VLOOKUP($D423,DSR!$B$7:$HS$1000,10,FALSE)</f>
        <v>TR</v>
      </c>
      <c r="N423" t="str">
        <f>VLOOKUP($D423,DSR!$B$7:$HS$1000,11,FALSE)</f>
        <v>HL</v>
      </c>
      <c r="O423" s="247" t="str">
        <f>VLOOKUP($D423,DSR!$B$7:$HS$1000,24,FALSE)</f>
        <v>nd</v>
      </c>
      <c r="P423" t="str">
        <f>VLOOKUP($D423,DSR!$B$7:$HS$1000,26,FALSE)</f>
        <v>nd</v>
      </c>
    </row>
    <row r="424" spans="1:16">
      <c r="A424" t="s">
        <v>47</v>
      </c>
      <c r="B424">
        <v>2015</v>
      </c>
      <c r="C424" t="s">
        <v>267</v>
      </c>
      <c r="D424" t="s">
        <v>517</v>
      </c>
      <c r="E424" t="str">
        <f>VLOOKUP($D424,DSR!$B$7:$HS$1000,2,FALSE)</f>
        <v>Naknada troškova prijevoza u vezi s ozljedom na radu ili profesionalnom bolešću</v>
      </c>
      <c r="F424" t="str">
        <f>VLOOKUP($D424,DSR!$B$7:$HS$1000,3,FALSE)</f>
        <v>OZO, koji radi korištenja zdravstvene zaštite vezane uz ozljedu na radu ili profesionalnu bolest putuju u drugo mjesto</v>
      </c>
      <c r="G424" t="str">
        <f>VLOOKUP($D424,DSR!$B$7:$HS$1000,4,FALSE)</f>
        <v xml:space="preserve">DSR_006: §62-65, §62.4 </v>
      </c>
      <c r="H424" t="str">
        <f>VLOOKUP($D424,DSR!$B$7:$HS$1000,5,FALSE)</f>
        <v>MZDR</v>
      </c>
      <c r="I424" t="str">
        <f>VLOOKUP($D424,DSR!$B$7:$HS$1000,6,FALSE)</f>
        <v>HZZO</v>
      </c>
      <c r="J424" t="str">
        <f>VLOOKUP($D424,DSR!$B$7:$HS$1000,7,FALSE)</f>
        <v>TN</v>
      </c>
      <c r="K424" t="str">
        <f>VLOOKUP($D424,DSR!$B$7:$HS$1000,8,FALSE)</f>
        <v>OS</v>
      </c>
      <c r="L424" t="str">
        <f>VLOOKUP($D424,DSR!$B$7:$HS$1000,9,FALSE)</f>
        <v>ne</v>
      </c>
      <c r="M424" t="str">
        <f>VLOOKUP($D424,DSR!$B$7:$HS$1000,10,FALSE)</f>
        <v>TR</v>
      </c>
      <c r="N424" t="str">
        <f>VLOOKUP($D424,DSR!$B$7:$HS$1000,11,FALSE)</f>
        <v>HL</v>
      </c>
      <c r="O424" s="247" t="str">
        <f>VLOOKUP($D424,DSR!$B$7:$HS$1000,28,FALSE)</f>
        <v>nd</v>
      </c>
      <c r="P424" t="str">
        <f>VLOOKUP($D424,DSR!$B$7:$HS$1000,30,FALSE)</f>
        <v>nd</v>
      </c>
    </row>
    <row r="425" spans="1:16">
      <c r="A425" t="s">
        <v>47</v>
      </c>
      <c r="B425">
        <v>2011</v>
      </c>
      <c r="C425" t="s">
        <v>267</v>
      </c>
      <c r="D425" t="s">
        <v>520</v>
      </c>
      <c r="E425" t="str">
        <f>VLOOKUP($D425,DSR!$B$7:$HS$1000,2,FALSE)</f>
        <v>Naknada troškova smještaja roditelju uz dijete oboljelo od malignih bolesti</v>
      </c>
      <c r="F425" t="str">
        <f>VLOOKUP($D425,DSR!$B$7:$HS$1000,3,FALSE)</f>
        <v>OZO, roditelji uz dijete oboljelo od maligne bolesti, ako bolnica nema smještajnih kapaciteta</v>
      </c>
      <c r="G425" t="str">
        <f>VLOOKUP($D425,DSR!$B$7:$HS$1000,4,FALSE)</f>
        <v>DSR_006: §36.1.4; DSR_203: §36.7</v>
      </c>
      <c r="H425" t="str">
        <f>VLOOKUP($D425,DSR!$B$7:$HS$1000,5,FALSE)</f>
        <v>MZDR</v>
      </c>
      <c r="I425" t="str">
        <f>VLOOKUP($D425,DSR!$B$7:$HS$1000,6,FALSE)</f>
        <v>HZZO</v>
      </c>
      <c r="J425" t="str">
        <f>VLOOKUP($D425,DSR!$B$7:$HS$1000,7,FALSE)</f>
        <v>TN</v>
      </c>
      <c r="K425" t="str">
        <f>VLOOKUP($D425,DSR!$B$7:$HS$1000,8,FALSE)</f>
        <v>OS</v>
      </c>
      <c r="L425" t="str">
        <f>VLOOKUP($D425,DSR!$B$7:$HS$1000,9,FALSE)</f>
        <v>ne</v>
      </c>
      <c r="M425" t="str">
        <f>VLOOKUP($D425,DSR!$B$7:$HS$1000,10,FALSE)</f>
        <v>TR</v>
      </c>
      <c r="N425" t="str">
        <f>VLOOKUP($D425,DSR!$B$7:$HS$1000,11,FALSE)</f>
        <v>HL</v>
      </c>
      <c r="O425" t="str">
        <f>VLOOKUP($D425,DSR!$B$7:$HS$1000,12,FALSE)</f>
        <v>nd</v>
      </c>
      <c r="P425" t="str">
        <f>VLOOKUP($D425,DSR!$B$7:$HS$1000,14,FALSE)</f>
        <v>nd</v>
      </c>
    </row>
    <row r="426" spans="1:16">
      <c r="A426" t="s">
        <v>47</v>
      </c>
      <c r="B426">
        <v>2012</v>
      </c>
      <c r="C426" t="s">
        <v>267</v>
      </c>
      <c r="D426" t="s">
        <v>520</v>
      </c>
      <c r="E426" t="str">
        <f>VLOOKUP($D426,DSR!$B$7:$HS$1000,2,FALSE)</f>
        <v>Naknada troškova smještaja roditelju uz dijete oboljelo od malignih bolesti</v>
      </c>
      <c r="F426" t="str">
        <f>VLOOKUP($D426,DSR!$B$7:$HS$1000,3,FALSE)</f>
        <v>OZO, roditelji uz dijete oboljelo od maligne bolesti, ako bolnica nema smještajnih kapaciteta</v>
      </c>
      <c r="G426" t="str">
        <f>VLOOKUP($D426,DSR!$B$7:$HS$1000,4,FALSE)</f>
        <v>DSR_006: §36.1.4; DSR_203: §36.7</v>
      </c>
      <c r="H426" t="str">
        <f>VLOOKUP($D426,DSR!$B$7:$HS$1000,5,FALSE)</f>
        <v>MZDR</v>
      </c>
      <c r="I426" t="str">
        <f>VLOOKUP($D426,DSR!$B$7:$HS$1000,6,FALSE)</f>
        <v>HZZO</v>
      </c>
      <c r="J426" t="str">
        <f>VLOOKUP($D426,DSR!$B$7:$HS$1000,7,FALSE)</f>
        <v>TN</v>
      </c>
      <c r="K426" t="str">
        <f>VLOOKUP($D426,DSR!$B$7:$HS$1000,8,FALSE)</f>
        <v>OS</v>
      </c>
      <c r="L426" t="str">
        <f>VLOOKUP($D426,DSR!$B$7:$HS$1000,9,FALSE)</f>
        <v>ne</v>
      </c>
      <c r="M426" t="str">
        <f>VLOOKUP($D426,DSR!$B$7:$HS$1000,10,FALSE)</f>
        <v>TR</v>
      </c>
      <c r="N426" t="str">
        <f>VLOOKUP($D426,DSR!$B$7:$HS$1000,11,FALSE)</f>
        <v>HL</v>
      </c>
      <c r="O426" s="247" t="str">
        <f>VLOOKUP($D426,DSR!$B$7:$HS$1000,16,FALSE)</f>
        <v>nd</v>
      </c>
      <c r="P426" t="str">
        <f>VLOOKUP($D426,DSR!$B$7:$HS$1000,18,FALSE)</f>
        <v>nd</v>
      </c>
    </row>
    <row r="427" spans="1:16">
      <c r="A427" t="s">
        <v>47</v>
      </c>
      <c r="B427">
        <v>2013</v>
      </c>
      <c r="C427" t="s">
        <v>267</v>
      </c>
      <c r="D427" t="s">
        <v>520</v>
      </c>
      <c r="E427" t="str">
        <f>VLOOKUP($D427,DSR!$B$7:$HS$1000,2,FALSE)</f>
        <v>Naknada troškova smještaja roditelju uz dijete oboljelo od malignih bolesti</v>
      </c>
      <c r="F427" t="str">
        <f>VLOOKUP($D427,DSR!$B$7:$HS$1000,3,FALSE)</f>
        <v>OZO, roditelji uz dijete oboljelo od maligne bolesti, ako bolnica nema smještajnih kapaciteta</v>
      </c>
      <c r="G427" t="str">
        <f>VLOOKUP($D427,DSR!$B$7:$HS$1000,4,FALSE)</f>
        <v>DSR_006: §36.1.4; DSR_203: §36.7</v>
      </c>
      <c r="H427" t="str">
        <f>VLOOKUP($D427,DSR!$B$7:$HS$1000,5,FALSE)</f>
        <v>MZDR</v>
      </c>
      <c r="I427" t="str">
        <f>VLOOKUP($D427,DSR!$B$7:$HS$1000,6,FALSE)</f>
        <v>HZZO</v>
      </c>
      <c r="J427" t="str">
        <f>VLOOKUP($D427,DSR!$B$7:$HS$1000,7,FALSE)</f>
        <v>TN</v>
      </c>
      <c r="K427" t="str">
        <f>VLOOKUP($D427,DSR!$B$7:$HS$1000,8,FALSE)</f>
        <v>OS</v>
      </c>
      <c r="L427" t="str">
        <f>VLOOKUP($D427,DSR!$B$7:$HS$1000,9,FALSE)</f>
        <v>ne</v>
      </c>
      <c r="M427" t="str">
        <f>VLOOKUP($D427,DSR!$B$7:$HS$1000,10,FALSE)</f>
        <v>TR</v>
      </c>
      <c r="N427" t="str">
        <f>VLOOKUP($D427,DSR!$B$7:$HS$1000,11,FALSE)</f>
        <v>HL</v>
      </c>
      <c r="O427" s="247" t="str">
        <f>VLOOKUP($D427,DSR!$B$7:$HS$1000,20,FALSE)</f>
        <v>nd</v>
      </c>
      <c r="P427" t="str">
        <f>VLOOKUP($D427,DSR!$B$7:$HS$1000,22,FALSE)</f>
        <v>nd</v>
      </c>
    </row>
    <row r="428" spans="1:16">
      <c r="A428" t="s">
        <v>47</v>
      </c>
      <c r="B428">
        <v>2014</v>
      </c>
      <c r="C428" t="s">
        <v>267</v>
      </c>
      <c r="D428" t="s">
        <v>520</v>
      </c>
      <c r="E428" t="str">
        <f>VLOOKUP($D428,DSR!$B$7:$HS$1000,2,FALSE)</f>
        <v>Naknada troškova smještaja roditelju uz dijete oboljelo od malignih bolesti</v>
      </c>
      <c r="F428" t="str">
        <f>VLOOKUP($D428,DSR!$B$7:$HS$1000,3,FALSE)</f>
        <v>OZO, roditelji uz dijete oboljelo od maligne bolesti, ako bolnica nema smještajnih kapaciteta</v>
      </c>
      <c r="G428" t="str">
        <f>VLOOKUP($D428,DSR!$B$7:$HS$1000,4,FALSE)</f>
        <v>DSR_006: §36.1.4; DSR_203: §36.7</v>
      </c>
      <c r="H428" t="str">
        <f>VLOOKUP($D428,DSR!$B$7:$HS$1000,5,FALSE)</f>
        <v>MZDR</v>
      </c>
      <c r="I428" t="str">
        <f>VLOOKUP($D428,DSR!$B$7:$HS$1000,6,FALSE)</f>
        <v>HZZO</v>
      </c>
      <c r="J428" t="str">
        <f>VLOOKUP($D428,DSR!$B$7:$HS$1000,7,FALSE)</f>
        <v>TN</v>
      </c>
      <c r="K428" t="str">
        <f>VLOOKUP($D428,DSR!$B$7:$HS$1000,8,FALSE)</f>
        <v>OS</v>
      </c>
      <c r="L428" t="str">
        <f>VLOOKUP($D428,DSR!$B$7:$HS$1000,9,FALSE)</f>
        <v>ne</v>
      </c>
      <c r="M428" t="str">
        <f>VLOOKUP($D428,DSR!$B$7:$HS$1000,10,FALSE)</f>
        <v>TR</v>
      </c>
      <c r="N428" t="str">
        <f>VLOOKUP($D428,DSR!$B$7:$HS$1000,11,FALSE)</f>
        <v>HL</v>
      </c>
      <c r="O428" s="247" t="str">
        <f>VLOOKUP($D428,DSR!$B$7:$HS$1000,24,FALSE)</f>
        <v>nd</v>
      </c>
      <c r="P428">
        <f>VLOOKUP($D428,DSR!$B$7:$HS$1000,26,FALSE)</f>
        <v>1860465</v>
      </c>
    </row>
    <row r="429" spans="1:16">
      <c r="A429" t="s">
        <v>47</v>
      </c>
      <c r="B429">
        <v>2015</v>
      </c>
      <c r="C429" t="s">
        <v>267</v>
      </c>
      <c r="D429" t="s">
        <v>520</v>
      </c>
      <c r="E429" t="str">
        <f>VLOOKUP($D429,DSR!$B$7:$HS$1000,2,FALSE)</f>
        <v>Naknada troškova smještaja roditelju uz dijete oboljelo od malignih bolesti</v>
      </c>
      <c r="F429" t="str">
        <f>VLOOKUP($D429,DSR!$B$7:$HS$1000,3,FALSE)</f>
        <v>OZO, roditelji uz dijete oboljelo od maligne bolesti, ako bolnica nema smještajnih kapaciteta</v>
      </c>
      <c r="G429" t="str">
        <f>VLOOKUP($D429,DSR!$B$7:$HS$1000,4,FALSE)</f>
        <v>DSR_006: §36.1.4; DSR_203: §36.7</v>
      </c>
      <c r="H429" t="str">
        <f>VLOOKUP($D429,DSR!$B$7:$HS$1000,5,FALSE)</f>
        <v>MZDR</v>
      </c>
      <c r="I429" t="str">
        <f>VLOOKUP($D429,DSR!$B$7:$HS$1000,6,FALSE)</f>
        <v>HZZO</v>
      </c>
      <c r="J429" t="str">
        <f>VLOOKUP($D429,DSR!$B$7:$HS$1000,7,FALSE)</f>
        <v>TN</v>
      </c>
      <c r="K429" t="str">
        <f>VLOOKUP($D429,DSR!$B$7:$HS$1000,8,FALSE)</f>
        <v>OS</v>
      </c>
      <c r="L429" t="str">
        <f>VLOOKUP($D429,DSR!$B$7:$HS$1000,9,FALSE)</f>
        <v>ne</v>
      </c>
      <c r="M429" t="str">
        <f>VLOOKUP($D429,DSR!$B$7:$HS$1000,10,FALSE)</f>
        <v>TR</v>
      </c>
      <c r="N429" t="str">
        <f>VLOOKUP($D429,DSR!$B$7:$HS$1000,11,FALSE)</f>
        <v>HL</v>
      </c>
      <c r="O429" s="247" t="str">
        <f>VLOOKUP($D429,DSR!$B$7:$HS$1000,28,FALSE)</f>
        <v>nd</v>
      </c>
      <c r="P429">
        <f>VLOOKUP($D429,DSR!$B$7:$HS$1000,30,FALSE)</f>
        <v>1591063</v>
      </c>
    </row>
    <row r="430" spans="1:16">
      <c r="A430" t="s">
        <v>47</v>
      </c>
      <c r="B430">
        <v>2011</v>
      </c>
      <c r="C430" t="s">
        <v>267</v>
      </c>
      <c r="D430" t="s">
        <v>524</v>
      </c>
      <c r="E430" t="str">
        <f>VLOOKUP($D430,DSR!$B$7:$HS$1000,2,FALSE)</f>
        <v>Naknada za prijevoz posmrtnih ostataka liječene osobe</v>
      </c>
      <c r="F430" t="str">
        <f>VLOOKUP($D430,DSR!$B$7:$HS$1000,3,FALSE)</f>
        <v>Osoba koja je podmirila troškove prijevoza posmrtnih ostataka osigurane osobe koja je bila upućena na liječenje izvan mjesta prebivališta</v>
      </c>
      <c r="G430" t="str">
        <f>VLOOKUP($D430,DSR!$B$7:$HS$1000,4,FALSE)</f>
        <v>DSR_006: §62-65, §63</v>
      </c>
      <c r="H430" t="str">
        <f>VLOOKUP($D430,DSR!$B$7:$HS$1000,5,FALSE)</f>
        <v>MZDR</v>
      </c>
      <c r="I430" t="str">
        <f>VLOOKUP($D430,DSR!$B$7:$HS$1000,6,FALSE)</f>
        <v>HZZO</v>
      </c>
      <c r="J430" t="str">
        <f>VLOOKUP($D430,DSR!$B$7:$HS$1000,7,FALSE)</f>
        <v>TN</v>
      </c>
      <c r="K430" t="str">
        <f>VLOOKUP($D430,DSR!$B$7:$HS$1000,8,FALSE)</f>
        <v>OS</v>
      </c>
      <c r="L430" t="str">
        <f>VLOOKUP($D430,DSR!$B$7:$HS$1000,9,FALSE)</f>
        <v>ne</v>
      </c>
      <c r="M430" t="str">
        <f>VLOOKUP($D430,DSR!$B$7:$HS$1000,10,FALSE)</f>
        <v>TR</v>
      </c>
      <c r="N430" t="str">
        <f>VLOOKUP($D430,DSR!$B$7:$HS$1000,11,FALSE)</f>
        <v>HL</v>
      </c>
      <c r="O430" t="str">
        <f>VLOOKUP($D430,DSR!$B$7:$HS$1000,12,FALSE)</f>
        <v>nd</v>
      </c>
      <c r="P430" t="str">
        <f>VLOOKUP($D430,DSR!$B$7:$HS$1000,14,FALSE)</f>
        <v>nd</v>
      </c>
    </row>
    <row r="431" spans="1:16">
      <c r="A431" t="s">
        <v>47</v>
      </c>
      <c r="B431">
        <v>2012</v>
      </c>
      <c r="C431" t="s">
        <v>267</v>
      </c>
      <c r="D431" t="s">
        <v>524</v>
      </c>
      <c r="E431" t="str">
        <f>VLOOKUP($D431,DSR!$B$7:$HS$1000,2,FALSE)</f>
        <v>Naknada za prijevoz posmrtnih ostataka liječene osobe</v>
      </c>
      <c r="F431" t="str">
        <f>VLOOKUP($D431,DSR!$B$7:$HS$1000,3,FALSE)</f>
        <v>Osoba koja je podmirila troškove prijevoza posmrtnih ostataka osigurane osobe koja je bila upućena na liječenje izvan mjesta prebivališta</v>
      </c>
      <c r="G431" t="str">
        <f>VLOOKUP($D431,DSR!$B$7:$HS$1000,4,FALSE)</f>
        <v>DSR_006: §62-65, §63</v>
      </c>
      <c r="H431" t="str">
        <f>VLOOKUP($D431,DSR!$B$7:$HS$1000,5,FALSE)</f>
        <v>MZDR</v>
      </c>
      <c r="I431" t="str">
        <f>VLOOKUP($D431,DSR!$B$7:$HS$1000,6,FALSE)</f>
        <v>HZZO</v>
      </c>
      <c r="J431" t="str">
        <f>VLOOKUP($D431,DSR!$B$7:$HS$1000,7,FALSE)</f>
        <v>TN</v>
      </c>
      <c r="K431" t="str">
        <f>VLOOKUP($D431,DSR!$B$7:$HS$1000,8,FALSE)</f>
        <v>OS</v>
      </c>
      <c r="L431" t="str">
        <f>VLOOKUP($D431,DSR!$B$7:$HS$1000,9,FALSE)</f>
        <v>ne</v>
      </c>
      <c r="M431" t="str">
        <f>VLOOKUP($D431,DSR!$B$7:$HS$1000,10,FALSE)</f>
        <v>TR</v>
      </c>
      <c r="N431" t="str">
        <f>VLOOKUP($D431,DSR!$B$7:$HS$1000,11,FALSE)</f>
        <v>HL</v>
      </c>
      <c r="O431" s="247" t="str">
        <f>VLOOKUP($D431,DSR!$B$7:$HS$1000,16,FALSE)</f>
        <v>nd</v>
      </c>
      <c r="P431" t="str">
        <f>VLOOKUP($D431,DSR!$B$7:$HS$1000,18,FALSE)</f>
        <v>nd</v>
      </c>
    </row>
    <row r="432" spans="1:16">
      <c r="A432" t="s">
        <v>47</v>
      </c>
      <c r="B432">
        <v>2013</v>
      </c>
      <c r="C432" t="s">
        <v>267</v>
      </c>
      <c r="D432" t="s">
        <v>524</v>
      </c>
      <c r="E432" t="str">
        <f>VLOOKUP($D432,DSR!$B$7:$HS$1000,2,FALSE)</f>
        <v>Naknada za prijevoz posmrtnih ostataka liječene osobe</v>
      </c>
      <c r="F432" t="str">
        <f>VLOOKUP($D432,DSR!$B$7:$HS$1000,3,FALSE)</f>
        <v>Osoba koja je podmirila troškove prijevoza posmrtnih ostataka osigurane osobe koja je bila upućena na liječenje izvan mjesta prebivališta</v>
      </c>
      <c r="G432" t="str">
        <f>VLOOKUP($D432,DSR!$B$7:$HS$1000,4,FALSE)</f>
        <v>DSR_006: §62-65, §63</v>
      </c>
      <c r="H432" t="str">
        <f>VLOOKUP($D432,DSR!$B$7:$HS$1000,5,FALSE)</f>
        <v>MZDR</v>
      </c>
      <c r="I432" t="str">
        <f>VLOOKUP($D432,DSR!$B$7:$HS$1000,6,FALSE)</f>
        <v>HZZO</v>
      </c>
      <c r="J432" t="str">
        <f>VLOOKUP($D432,DSR!$B$7:$HS$1000,7,FALSE)</f>
        <v>TN</v>
      </c>
      <c r="K432" t="str">
        <f>VLOOKUP($D432,DSR!$B$7:$HS$1000,8,FALSE)</f>
        <v>OS</v>
      </c>
      <c r="L432" t="str">
        <f>VLOOKUP($D432,DSR!$B$7:$HS$1000,9,FALSE)</f>
        <v>ne</v>
      </c>
      <c r="M432" t="str">
        <f>VLOOKUP($D432,DSR!$B$7:$HS$1000,10,FALSE)</f>
        <v>TR</v>
      </c>
      <c r="N432" t="str">
        <f>VLOOKUP($D432,DSR!$B$7:$HS$1000,11,FALSE)</f>
        <v>HL</v>
      </c>
      <c r="O432" s="247" t="str">
        <f>VLOOKUP($D432,DSR!$B$7:$HS$1000,20,FALSE)</f>
        <v>nd</v>
      </c>
      <c r="P432" t="str">
        <f>VLOOKUP($D432,DSR!$B$7:$HS$1000,22,FALSE)</f>
        <v>nd</v>
      </c>
    </row>
    <row r="433" spans="1:16">
      <c r="A433" t="s">
        <v>47</v>
      </c>
      <c r="B433">
        <v>2014</v>
      </c>
      <c r="C433" t="s">
        <v>267</v>
      </c>
      <c r="D433" t="s">
        <v>524</v>
      </c>
      <c r="E433" t="str">
        <f>VLOOKUP($D433,DSR!$B$7:$HS$1000,2,FALSE)</f>
        <v>Naknada za prijevoz posmrtnih ostataka liječene osobe</v>
      </c>
      <c r="F433" t="str">
        <f>VLOOKUP($D433,DSR!$B$7:$HS$1000,3,FALSE)</f>
        <v>Osoba koja je podmirila troškove prijevoza posmrtnih ostataka osigurane osobe koja je bila upućena na liječenje izvan mjesta prebivališta</v>
      </c>
      <c r="G433" t="str">
        <f>VLOOKUP($D433,DSR!$B$7:$HS$1000,4,FALSE)</f>
        <v>DSR_006: §62-65, §63</v>
      </c>
      <c r="H433" t="str">
        <f>VLOOKUP($D433,DSR!$B$7:$HS$1000,5,FALSE)</f>
        <v>MZDR</v>
      </c>
      <c r="I433" t="str">
        <f>VLOOKUP($D433,DSR!$B$7:$HS$1000,6,FALSE)</f>
        <v>HZZO</v>
      </c>
      <c r="J433" t="str">
        <f>VLOOKUP($D433,DSR!$B$7:$HS$1000,7,FALSE)</f>
        <v>TN</v>
      </c>
      <c r="K433" t="str">
        <f>VLOOKUP($D433,DSR!$B$7:$HS$1000,8,FALSE)</f>
        <v>OS</v>
      </c>
      <c r="L433" t="str">
        <f>VLOOKUP($D433,DSR!$B$7:$HS$1000,9,FALSE)</f>
        <v>ne</v>
      </c>
      <c r="M433" t="str">
        <f>VLOOKUP($D433,DSR!$B$7:$HS$1000,10,FALSE)</f>
        <v>TR</v>
      </c>
      <c r="N433" t="str">
        <f>VLOOKUP($D433,DSR!$B$7:$HS$1000,11,FALSE)</f>
        <v>HL</v>
      </c>
      <c r="O433" s="247" t="str">
        <f>VLOOKUP($D433,DSR!$B$7:$HS$1000,24,FALSE)</f>
        <v>nd</v>
      </c>
      <c r="P433">
        <f>VLOOKUP($D433,DSR!$B$7:$HS$1000,26,FALSE)</f>
        <v>2063911</v>
      </c>
    </row>
    <row r="434" spans="1:16">
      <c r="A434" t="s">
        <v>47</v>
      </c>
      <c r="B434">
        <v>2015</v>
      </c>
      <c r="C434" t="s">
        <v>267</v>
      </c>
      <c r="D434" t="s">
        <v>524</v>
      </c>
      <c r="E434" t="str">
        <f>VLOOKUP($D434,DSR!$B$7:$HS$1000,2,FALSE)</f>
        <v>Naknada za prijevoz posmrtnih ostataka liječene osobe</v>
      </c>
      <c r="F434" t="str">
        <f>VLOOKUP($D434,DSR!$B$7:$HS$1000,3,FALSE)</f>
        <v>Osoba koja je podmirila troškove prijevoza posmrtnih ostataka osigurane osobe koja je bila upućena na liječenje izvan mjesta prebivališta</v>
      </c>
      <c r="G434" t="str">
        <f>VLOOKUP($D434,DSR!$B$7:$HS$1000,4,FALSE)</f>
        <v>DSR_006: §62-65, §63</v>
      </c>
      <c r="H434" t="str">
        <f>VLOOKUP($D434,DSR!$B$7:$HS$1000,5,FALSE)</f>
        <v>MZDR</v>
      </c>
      <c r="I434" t="str">
        <f>VLOOKUP($D434,DSR!$B$7:$HS$1000,6,FALSE)</f>
        <v>HZZO</v>
      </c>
      <c r="J434" t="str">
        <f>VLOOKUP($D434,DSR!$B$7:$HS$1000,7,FALSE)</f>
        <v>TN</v>
      </c>
      <c r="K434" t="str">
        <f>VLOOKUP($D434,DSR!$B$7:$HS$1000,8,FALSE)</f>
        <v>OS</v>
      </c>
      <c r="L434" t="str">
        <f>VLOOKUP($D434,DSR!$B$7:$HS$1000,9,FALSE)</f>
        <v>ne</v>
      </c>
      <c r="M434" t="str">
        <f>VLOOKUP($D434,DSR!$B$7:$HS$1000,10,FALSE)</f>
        <v>TR</v>
      </c>
      <c r="N434" t="str">
        <f>VLOOKUP($D434,DSR!$B$7:$HS$1000,11,FALSE)</f>
        <v>HL</v>
      </c>
      <c r="O434" s="247" t="str">
        <f>VLOOKUP($D434,DSR!$B$7:$HS$1000,28,FALSE)</f>
        <v>nd</v>
      </c>
      <c r="P434">
        <f>VLOOKUP($D434,DSR!$B$7:$HS$1000,30,FALSE)</f>
        <v>1990456</v>
      </c>
    </row>
    <row r="435" spans="1:16">
      <c r="A435" t="s">
        <v>47</v>
      </c>
      <c r="B435">
        <v>2011</v>
      </c>
      <c r="C435" t="s">
        <v>267</v>
      </c>
      <c r="D435" t="s">
        <v>528</v>
      </c>
      <c r="E435" t="str">
        <f>VLOOKUP($D435,DSR!$B$7:$HS$1000,2,FALSE)</f>
        <v>Naknada za pogrebne troškove u vezi s ozljedom na radu ili profesionalnom bolešću</v>
      </c>
      <c r="F435" t="str">
        <f>VLOOKUP($D435,DSR!$B$7:$HS$1000,3,FALSE)</f>
        <v>Osoba koja je podmirila troškove prijevoza posmrtnih ostataka osiguranika čija je smrt neposredna posljedica priznate ozljede na radu, odnosno profesionalne bolesti</v>
      </c>
      <c r="G435" t="str">
        <f>VLOOKUP($D435,DSR!$B$7:$HS$1000,4,FALSE)</f>
        <v>DSR_006: §70</v>
      </c>
      <c r="H435" t="str">
        <f>VLOOKUP($D435,DSR!$B$7:$HS$1000,5,FALSE)</f>
        <v>MZDR</v>
      </c>
      <c r="I435" t="str">
        <f>VLOOKUP($D435,DSR!$B$7:$HS$1000,6,FALSE)</f>
        <v>HZZO</v>
      </c>
      <c r="J435" t="str">
        <f>VLOOKUP($D435,DSR!$B$7:$HS$1000,7,FALSE)</f>
        <v>TN</v>
      </c>
      <c r="K435" t="str">
        <f>VLOOKUP($D435,DSR!$B$7:$HS$1000,8,FALSE)</f>
        <v>OS</v>
      </c>
      <c r="L435" t="str">
        <f>VLOOKUP($D435,DSR!$B$7:$HS$1000,9,FALSE)</f>
        <v>ne</v>
      </c>
      <c r="M435" t="str">
        <f>VLOOKUP($D435,DSR!$B$7:$HS$1000,10,FALSE)</f>
        <v>TR</v>
      </c>
      <c r="N435" t="str">
        <f>VLOOKUP($D435,DSR!$B$7:$HS$1000,11,FALSE)</f>
        <v>HL</v>
      </c>
      <c r="O435" t="str">
        <f>VLOOKUP($D435,DSR!$B$7:$HS$1000,12,FALSE)</f>
        <v>nd</v>
      </c>
      <c r="P435" t="str">
        <f>VLOOKUP($D435,DSR!$B$7:$HS$1000,14,FALSE)</f>
        <v>nd</v>
      </c>
    </row>
    <row r="436" spans="1:16">
      <c r="A436" t="s">
        <v>47</v>
      </c>
      <c r="B436">
        <v>2012</v>
      </c>
      <c r="C436" t="s">
        <v>267</v>
      </c>
      <c r="D436" t="s">
        <v>528</v>
      </c>
      <c r="E436" t="str">
        <f>VLOOKUP($D436,DSR!$B$7:$HS$1000,2,FALSE)</f>
        <v>Naknada za pogrebne troškove u vezi s ozljedom na radu ili profesionalnom bolešću</v>
      </c>
      <c r="F436" t="str">
        <f>VLOOKUP($D436,DSR!$B$7:$HS$1000,3,FALSE)</f>
        <v>Osoba koja je podmirila troškove prijevoza posmrtnih ostataka osiguranika čija je smrt neposredna posljedica priznate ozljede na radu, odnosno profesionalne bolesti</v>
      </c>
      <c r="G436" t="str">
        <f>VLOOKUP($D436,DSR!$B$7:$HS$1000,4,FALSE)</f>
        <v>DSR_006: §70</v>
      </c>
      <c r="H436" t="str">
        <f>VLOOKUP($D436,DSR!$B$7:$HS$1000,5,FALSE)</f>
        <v>MZDR</v>
      </c>
      <c r="I436" t="str">
        <f>VLOOKUP($D436,DSR!$B$7:$HS$1000,6,FALSE)</f>
        <v>HZZO</v>
      </c>
      <c r="J436" t="str">
        <f>VLOOKUP($D436,DSR!$B$7:$HS$1000,7,FALSE)</f>
        <v>TN</v>
      </c>
      <c r="K436" t="str">
        <f>VLOOKUP($D436,DSR!$B$7:$HS$1000,8,FALSE)</f>
        <v>OS</v>
      </c>
      <c r="L436" t="str">
        <f>VLOOKUP($D436,DSR!$B$7:$HS$1000,9,FALSE)</f>
        <v>ne</v>
      </c>
      <c r="M436" t="str">
        <f>VLOOKUP($D436,DSR!$B$7:$HS$1000,10,FALSE)</f>
        <v>TR</v>
      </c>
      <c r="N436" t="str">
        <f>VLOOKUP($D436,DSR!$B$7:$HS$1000,11,FALSE)</f>
        <v>HL</v>
      </c>
      <c r="O436" s="247" t="str">
        <f>VLOOKUP($D436,DSR!$B$7:$HS$1000,16,FALSE)</f>
        <v>nd</v>
      </c>
      <c r="P436" t="str">
        <f>VLOOKUP($D436,DSR!$B$7:$HS$1000,18,FALSE)</f>
        <v>nd</v>
      </c>
    </row>
    <row r="437" spans="1:16">
      <c r="A437" t="s">
        <v>47</v>
      </c>
      <c r="B437">
        <v>2013</v>
      </c>
      <c r="C437" t="s">
        <v>267</v>
      </c>
      <c r="D437" t="s">
        <v>528</v>
      </c>
      <c r="E437" t="str">
        <f>VLOOKUP($D437,DSR!$B$7:$HS$1000,2,FALSE)</f>
        <v>Naknada za pogrebne troškove u vezi s ozljedom na radu ili profesionalnom bolešću</v>
      </c>
      <c r="F437" t="str">
        <f>VLOOKUP($D437,DSR!$B$7:$HS$1000,3,FALSE)</f>
        <v>Osoba koja je podmirila troškove prijevoza posmrtnih ostataka osiguranika čija je smrt neposredna posljedica priznate ozljede na radu, odnosno profesionalne bolesti</v>
      </c>
      <c r="G437" t="str">
        <f>VLOOKUP($D437,DSR!$B$7:$HS$1000,4,FALSE)</f>
        <v>DSR_006: §70</v>
      </c>
      <c r="H437" t="str">
        <f>VLOOKUP($D437,DSR!$B$7:$HS$1000,5,FALSE)</f>
        <v>MZDR</v>
      </c>
      <c r="I437" t="str">
        <f>VLOOKUP($D437,DSR!$B$7:$HS$1000,6,FALSE)</f>
        <v>HZZO</v>
      </c>
      <c r="J437" t="str">
        <f>VLOOKUP($D437,DSR!$B$7:$HS$1000,7,FALSE)</f>
        <v>TN</v>
      </c>
      <c r="K437" t="str">
        <f>VLOOKUP($D437,DSR!$B$7:$HS$1000,8,FALSE)</f>
        <v>OS</v>
      </c>
      <c r="L437" t="str">
        <f>VLOOKUP($D437,DSR!$B$7:$HS$1000,9,FALSE)</f>
        <v>ne</v>
      </c>
      <c r="M437" t="str">
        <f>VLOOKUP($D437,DSR!$B$7:$HS$1000,10,FALSE)</f>
        <v>TR</v>
      </c>
      <c r="N437" t="str">
        <f>VLOOKUP($D437,DSR!$B$7:$HS$1000,11,FALSE)</f>
        <v>HL</v>
      </c>
      <c r="O437" s="247" t="str">
        <f>VLOOKUP($D437,DSR!$B$7:$HS$1000,20,FALSE)</f>
        <v>nd</v>
      </c>
      <c r="P437" t="str">
        <f>VLOOKUP($D437,DSR!$B$7:$HS$1000,22,FALSE)</f>
        <v>nd</v>
      </c>
    </row>
    <row r="438" spans="1:16">
      <c r="A438" t="s">
        <v>47</v>
      </c>
      <c r="B438">
        <v>2014</v>
      </c>
      <c r="C438" t="s">
        <v>267</v>
      </c>
      <c r="D438" t="s">
        <v>528</v>
      </c>
      <c r="E438" t="str">
        <f>VLOOKUP($D438,DSR!$B$7:$HS$1000,2,FALSE)</f>
        <v>Naknada za pogrebne troškove u vezi s ozljedom na radu ili profesionalnom bolešću</v>
      </c>
      <c r="F438" t="str">
        <f>VLOOKUP($D438,DSR!$B$7:$HS$1000,3,FALSE)</f>
        <v>Osoba koja je podmirila troškove prijevoza posmrtnih ostataka osiguranika čija je smrt neposredna posljedica priznate ozljede na radu, odnosno profesionalne bolesti</v>
      </c>
      <c r="G438" t="str">
        <f>VLOOKUP($D438,DSR!$B$7:$HS$1000,4,FALSE)</f>
        <v>DSR_006: §70</v>
      </c>
      <c r="H438" t="str">
        <f>VLOOKUP($D438,DSR!$B$7:$HS$1000,5,FALSE)</f>
        <v>MZDR</v>
      </c>
      <c r="I438" t="str">
        <f>VLOOKUP($D438,DSR!$B$7:$HS$1000,6,FALSE)</f>
        <v>HZZO</v>
      </c>
      <c r="J438" t="str">
        <f>VLOOKUP($D438,DSR!$B$7:$HS$1000,7,FALSE)</f>
        <v>TN</v>
      </c>
      <c r="K438" t="str">
        <f>VLOOKUP($D438,DSR!$B$7:$HS$1000,8,FALSE)</f>
        <v>OS</v>
      </c>
      <c r="L438" t="str">
        <f>VLOOKUP($D438,DSR!$B$7:$HS$1000,9,FALSE)</f>
        <v>ne</v>
      </c>
      <c r="M438" t="str">
        <f>VLOOKUP($D438,DSR!$B$7:$HS$1000,10,FALSE)</f>
        <v>TR</v>
      </c>
      <c r="N438" t="str">
        <f>VLOOKUP($D438,DSR!$B$7:$HS$1000,11,FALSE)</f>
        <v>HL</v>
      </c>
      <c r="O438" s="247" t="str">
        <f>VLOOKUP($D438,DSR!$B$7:$HS$1000,24,FALSE)</f>
        <v>nd</v>
      </c>
      <c r="P438" t="str">
        <f>VLOOKUP($D438,DSR!$B$7:$HS$1000,26,FALSE)</f>
        <v>nd</v>
      </c>
    </row>
    <row r="439" spans="1:16">
      <c r="A439" t="s">
        <v>47</v>
      </c>
      <c r="B439">
        <v>2015</v>
      </c>
      <c r="C439" t="s">
        <v>267</v>
      </c>
      <c r="D439" t="s">
        <v>528</v>
      </c>
      <c r="E439" t="str">
        <f>VLOOKUP($D439,DSR!$B$7:$HS$1000,2,FALSE)</f>
        <v>Naknada za pogrebne troškove u vezi s ozljedom na radu ili profesionalnom bolešću</v>
      </c>
      <c r="F439" t="str">
        <f>VLOOKUP($D439,DSR!$B$7:$HS$1000,3,FALSE)</f>
        <v>Osoba koja je podmirila troškove prijevoza posmrtnih ostataka osiguranika čija je smrt neposredna posljedica priznate ozljede na radu, odnosno profesionalne bolesti</v>
      </c>
      <c r="G439" t="str">
        <f>VLOOKUP($D439,DSR!$B$7:$HS$1000,4,FALSE)</f>
        <v>DSR_006: §70</v>
      </c>
      <c r="H439" t="str">
        <f>VLOOKUP($D439,DSR!$B$7:$HS$1000,5,FALSE)</f>
        <v>MZDR</v>
      </c>
      <c r="I439" t="str">
        <f>VLOOKUP($D439,DSR!$B$7:$HS$1000,6,FALSE)</f>
        <v>HZZO</v>
      </c>
      <c r="J439" t="str">
        <f>VLOOKUP($D439,DSR!$B$7:$HS$1000,7,FALSE)</f>
        <v>TN</v>
      </c>
      <c r="K439" t="str">
        <f>VLOOKUP($D439,DSR!$B$7:$HS$1000,8,FALSE)</f>
        <v>OS</v>
      </c>
      <c r="L439" t="str">
        <f>VLOOKUP($D439,DSR!$B$7:$HS$1000,9,FALSE)</f>
        <v>ne</v>
      </c>
      <c r="M439" t="str">
        <f>VLOOKUP($D439,DSR!$B$7:$HS$1000,10,FALSE)</f>
        <v>TR</v>
      </c>
      <c r="N439" t="str">
        <f>VLOOKUP($D439,DSR!$B$7:$HS$1000,11,FALSE)</f>
        <v>HL</v>
      </c>
      <c r="O439" s="247" t="str">
        <f>VLOOKUP($D439,DSR!$B$7:$HS$1000,28,FALSE)</f>
        <v>nd</v>
      </c>
      <c r="P439" t="str">
        <f>VLOOKUP($D439,DSR!$B$7:$HS$1000,30,FALSE)</f>
        <v>nd</v>
      </c>
    </row>
    <row r="440" spans="1:16">
      <c r="A440" t="s">
        <v>47</v>
      </c>
      <c r="B440">
        <v>2011</v>
      </c>
      <c r="C440" t="s">
        <v>267</v>
      </c>
      <c r="D440" t="s">
        <v>532</v>
      </c>
      <c r="E440" t="str">
        <f>VLOOKUP($D440,DSR!$B$7:$HS$1000,2,FALSE)</f>
        <v>Subvencija premije dopunskog zdravstvenog osiguranja</v>
      </c>
      <c r="F440" t="str">
        <f>VLOOKUP($D440,DSR!$B$7:$HS$1000,3,FALSE)</f>
        <v>Razne skupine OZO-a: osobe s težim invaliditetom, darivatelji dijelova ljudskog tijela u svrhu liječenja, davatelji krvi, redoviti učenici i studenti stariji od 18 godina, osobe s niskim dohotkom</v>
      </c>
      <c r="G440" t="str">
        <f>VLOOKUP($D440,DSR!$B$7:$HS$1000,4,FALSE)</f>
        <v>DSR_034, DSR_213</v>
      </c>
      <c r="H440" t="str">
        <f>VLOOKUP($D440,DSR!$B$7:$HS$1000,5,FALSE)</f>
        <v>MZDR</v>
      </c>
      <c r="I440" t="str">
        <f>VLOOKUP($D440,DSR!$B$7:$HS$1000,6,FALSE)</f>
        <v>HZZO</v>
      </c>
      <c r="J440" t="str">
        <f>VLOOKUP($D440,DSR!$B$7:$HS$1000,7,FALSE)</f>
        <v>SU</v>
      </c>
      <c r="K440" t="str">
        <f>VLOOKUP($D440,DSR!$B$7:$HS$1000,8,FALSE)</f>
        <v>OS</v>
      </c>
      <c r="L440" t="str">
        <f>VLOOKUP($D440,DSR!$B$7:$HS$1000,9,FALSE)</f>
        <v>ne</v>
      </c>
      <c r="M440" t="str">
        <f>VLOOKUP($D440,DSR!$B$7:$HS$1000,10,FALSE)</f>
        <v>PO</v>
      </c>
      <c r="N440" t="str">
        <f>VLOOKUP($D440,DSR!$B$7:$HS$1000,11,FALSE)</f>
        <v>HL</v>
      </c>
      <c r="O440" t="str">
        <f>VLOOKUP($D440,DSR!$B$7:$HS$1000,12,FALSE)</f>
        <v>nd</v>
      </c>
      <c r="P440" t="str">
        <f>VLOOKUP($D440,DSR!$B$7:$HS$1000,14,FALSE)</f>
        <v>nd</v>
      </c>
    </row>
    <row r="441" spans="1:16">
      <c r="A441" t="s">
        <v>47</v>
      </c>
      <c r="B441">
        <v>2012</v>
      </c>
      <c r="C441" t="s">
        <v>267</v>
      </c>
      <c r="D441" t="s">
        <v>532</v>
      </c>
      <c r="E441" t="str">
        <f>VLOOKUP($D441,DSR!$B$7:$HS$1000,2,FALSE)</f>
        <v>Subvencija premije dopunskog zdravstvenog osiguranja</v>
      </c>
      <c r="F441" t="str">
        <f>VLOOKUP($D441,DSR!$B$7:$HS$1000,3,FALSE)</f>
        <v>Razne skupine OZO-a: osobe s težim invaliditetom, darivatelji dijelova ljudskog tijela u svrhu liječenja, davatelji krvi, redoviti učenici i studenti stariji od 18 godina, osobe s niskim dohotkom</v>
      </c>
      <c r="G441" t="str">
        <f>VLOOKUP($D441,DSR!$B$7:$HS$1000,4,FALSE)</f>
        <v>DSR_034, DSR_213</v>
      </c>
      <c r="H441" t="str">
        <f>VLOOKUP($D441,DSR!$B$7:$HS$1000,5,FALSE)</f>
        <v>MZDR</v>
      </c>
      <c r="I441" t="str">
        <f>VLOOKUP($D441,DSR!$B$7:$HS$1000,6,FALSE)</f>
        <v>HZZO</v>
      </c>
      <c r="J441" t="str">
        <f>VLOOKUP($D441,DSR!$B$7:$HS$1000,7,FALSE)</f>
        <v>SU</v>
      </c>
      <c r="K441" t="str">
        <f>VLOOKUP($D441,DSR!$B$7:$HS$1000,8,FALSE)</f>
        <v>OS</v>
      </c>
      <c r="L441" t="str">
        <f>VLOOKUP($D441,DSR!$B$7:$HS$1000,9,FALSE)</f>
        <v>ne</v>
      </c>
      <c r="M441" t="str">
        <f>VLOOKUP($D441,DSR!$B$7:$HS$1000,10,FALSE)</f>
        <v>PO</v>
      </c>
      <c r="N441" t="str">
        <f>VLOOKUP($D441,DSR!$B$7:$HS$1000,11,FALSE)</f>
        <v>HL</v>
      </c>
      <c r="O441" s="247" t="str">
        <f>VLOOKUP($D441,DSR!$B$7:$HS$1000,16,FALSE)</f>
        <v>nd</v>
      </c>
      <c r="P441" t="str">
        <f>VLOOKUP($D441,DSR!$B$7:$HS$1000,18,FALSE)</f>
        <v>nd</v>
      </c>
    </row>
    <row r="442" spans="1:16">
      <c r="A442" t="s">
        <v>47</v>
      </c>
      <c r="B442">
        <v>2013</v>
      </c>
      <c r="C442" t="s">
        <v>267</v>
      </c>
      <c r="D442" t="s">
        <v>532</v>
      </c>
      <c r="E442" t="str">
        <f>VLOOKUP($D442,DSR!$B$7:$HS$1000,2,FALSE)</f>
        <v>Subvencija premije dopunskog zdravstvenog osiguranja</v>
      </c>
      <c r="F442" t="str">
        <f>VLOOKUP($D442,DSR!$B$7:$HS$1000,3,FALSE)</f>
        <v>Razne skupine OZO-a: osobe s težim invaliditetom, darivatelji dijelova ljudskog tijela u svrhu liječenja, davatelji krvi, redoviti učenici i studenti stariji od 18 godina, osobe s niskim dohotkom</v>
      </c>
      <c r="G442" t="str">
        <f>VLOOKUP($D442,DSR!$B$7:$HS$1000,4,FALSE)</f>
        <v>DSR_034, DSR_213</v>
      </c>
      <c r="H442" t="str">
        <f>VLOOKUP($D442,DSR!$B$7:$HS$1000,5,FALSE)</f>
        <v>MZDR</v>
      </c>
      <c r="I442" t="str">
        <f>VLOOKUP($D442,DSR!$B$7:$HS$1000,6,FALSE)</f>
        <v>HZZO</v>
      </c>
      <c r="J442" t="str">
        <f>VLOOKUP($D442,DSR!$B$7:$HS$1000,7,FALSE)</f>
        <v>SU</v>
      </c>
      <c r="K442" t="str">
        <f>VLOOKUP($D442,DSR!$B$7:$HS$1000,8,FALSE)</f>
        <v>OS</v>
      </c>
      <c r="L442" t="str">
        <f>VLOOKUP($D442,DSR!$B$7:$HS$1000,9,FALSE)</f>
        <v>ne</v>
      </c>
      <c r="M442" t="str">
        <f>VLOOKUP($D442,DSR!$B$7:$HS$1000,10,FALSE)</f>
        <v>PO</v>
      </c>
      <c r="N442" t="str">
        <f>VLOOKUP($D442,DSR!$B$7:$HS$1000,11,FALSE)</f>
        <v>HL</v>
      </c>
      <c r="O442" s="247" t="str">
        <f>VLOOKUP($D442,DSR!$B$7:$HS$1000,20,FALSE)</f>
        <v>nd</v>
      </c>
      <c r="P442" t="str">
        <f>VLOOKUP($D442,DSR!$B$7:$HS$1000,22,FALSE)</f>
        <v>nd</v>
      </c>
    </row>
    <row r="443" spans="1:16">
      <c r="A443" t="s">
        <v>47</v>
      </c>
      <c r="B443">
        <v>2014</v>
      </c>
      <c r="C443" t="s">
        <v>267</v>
      </c>
      <c r="D443" t="s">
        <v>532</v>
      </c>
      <c r="E443" t="str">
        <f>VLOOKUP($D443,DSR!$B$7:$HS$1000,2,FALSE)</f>
        <v>Subvencija premije dopunskog zdravstvenog osiguranja</v>
      </c>
      <c r="F443" t="str">
        <f>VLOOKUP($D443,DSR!$B$7:$HS$1000,3,FALSE)</f>
        <v>Razne skupine OZO-a: osobe s težim invaliditetom, darivatelji dijelova ljudskog tijela u svrhu liječenja, davatelji krvi, redoviti učenici i studenti stariji od 18 godina, osobe s niskim dohotkom</v>
      </c>
      <c r="G443" t="str">
        <f>VLOOKUP($D443,DSR!$B$7:$HS$1000,4,FALSE)</f>
        <v>DSR_034, DSR_213</v>
      </c>
      <c r="H443" t="str">
        <f>VLOOKUP($D443,DSR!$B$7:$HS$1000,5,FALSE)</f>
        <v>MZDR</v>
      </c>
      <c r="I443" t="str">
        <f>VLOOKUP($D443,DSR!$B$7:$HS$1000,6,FALSE)</f>
        <v>HZZO</v>
      </c>
      <c r="J443" t="str">
        <f>VLOOKUP($D443,DSR!$B$7:$HS$1000,7,FALSE)</f>
        <v>SU</v>
      </c>
      <c r="K443" t="str">
        <f>VLOOKUP($D443,DSR!$B$7:$HS$1000,8,FALSE)</f>
        <v>OS</v>
      </c>
      <c r="L443" t="str">
        <f>VLOOKUP($D443,DSR!$B$7:$HS$1000,9,FALSE)</f>
        <v>ne</v>
      </c>
      <c r="M443" t="str">
        <f>VLOOKUP($D443,DSR!$B$7:$HS$1000,10,FALSE)</f>
        <v>PO</v>
      </c>
      <c r="N443" t="str">
        <f>VLOOKUP($D443,DSR!$B$7:$HS$1000,11,FALSE)</f>
        <v>HL</v>
      </c>
      <c r="O443" s="247" t="str">
        <f>VLOOKUP($D443,DSR!$B$7:$HS$1000,24,FALSE)</f>
        <v>nd</v>
      </c>
      <c r="P443" t="str">
        <f>VLOOKUP($D443,DSR!$B$7:$HS$1000,26,FALSE)</f>
        <v>nd</v>
      </c>
    </row>
    <row r="444" spans="1:16">
      <c r="A444" t="s">
        <v>47</v>
      </c>
      <c r="B444">
        <v>2015</v>
      </c>
      <c r="C444" t="s">
        <v>267</v>
      </c>
      <c r="D444" t="s">
        <v>532</v>
      </c>
      <c r="E444" t="str">
        <f>VLOOKUP($D444,DSR!$B$7:$HS$1000,2,FALSE)</f>
        <v>Subvencija premije dopunskog zdravstvenog osiguranja</v>
      </c>
      <c r="F444" t="str">
        <f>VLOOKUP($D444,DSR!$B$7:$HS$1000,3,FALSE)</f>
        <v>Razne skupine OZO-a: osobe s težim invaliditetom, darivatelji dijelova ljudskog tijela u svrhu liječenja, davatelji krvi, redoviti učenici i studenti stariji od 18 godina, osobe s niskim dohotkom</v>
      </c>
      <c r="G444" t="str">
        <f>VLOOKUP($D444,DSR!$B$7:$HS$1000,4,FALSE)</f>
        <v>DSR_034, DSR_213</v>
      </c>
      <c r="H444" t="str">
        <f>VLOOKUP($D444,DSR!$B$7:$HS$1000,5,FALSE)</f>
        <v>MZDR</v>
      </c>
      <c r="I444" t="str">
        <f>VLOOKUP($D444,DSR!$B$7:$HS$1000,6,FALSE)</f>
        <v>HZZO</v>
      </c>
      <c r="J444" t="str">
        <f>VLOOKUP($D444,DSR!$B$7:$HS$1000,7,FALSE)</f>
        <v>SU</v>
      </c>
      <c r="K444" t="str">
        <f>VLOOKUP($D444,DSR!$B$7:$HS$1000,8,FALSE)</f>
        <v>OS</v>
      </c>
      <c r="L444" t="str">
        <f>VLOOKUP($D444,DSR!$B$7:$HS$1000,9,FALSE)</f>
        <v>ne</v>
      </c>
      <c r="M444" t="str">
        <f>VLOOKUP($D444,DSR!$B$7:$HS$1000,10,FALSE)</f>
        <v>PO</v>
      </c>
      <c r="N444" t="str">
        <f>VLOOKUP($D444,DSR!$B$7:$HS$1000,11,FALSE)</f>
        <v>HL</v>
      </c>
      <c r="O444" s="247" t="str">
        <f>VLOOKUP($D444,DSR!$B$7:$HS$1000,28,FALSE)</f>
        <v>nd</v>
      </c>
      <c r="P444" t="str">
        <f>VLOOKUP($D444,DSR!$B$7:$HS$1000,30,FALSE)</f>
        <v>nd</v>
      </c>
    </row>
    <row r="445" spans="1:16">
      <c r="A445" t="s">
        <v>51</v>
      </c>
      <c r="B445">
        <v>2015</v>
      </c>
      <c r="C445" t="s">
        <v>347</v>
      </c>
      <c r="D445" t="s">
        <v>1626</v>
      </c>
      <c r="E445" t="str">
        <f>VLOOKUP($D445,GOS!$B$7:$BO$495,2,FALSE)</f>
        <v>Pomoć za stanovanje (GOS)</v>
      </c>
      <c r="F445" t="str">
        <f>VLOOKUP($D445,GOS!$B$7:$BO$495,3,FALSE)</f>
        <v>Kućanstvo koja nema dovoljno sredstava za podmirenje osnovnih životnih potreba</v>
      </c>
      <c r="G445" t="str">
        <f>VLOOKUP($D445,GOS!$B$7:$BO$495,4,FALSE)</f>
        <v>GOS_01: §7.-9.</v>
      </c>
      <c r="H445" t="str">
        <f>VLOOKUP($D445,GOS!$B$7:$BO$495,5,FALSE)</f>
        <v>GOS</v>
      </c>
      <c r="I445" t="str">
        <f>VLOOKUP($D445,GOS!$B$7:$BO$495,6,FALSE)</f>
        <v>GOS</v>
      </c>
      <c r="J445" t="str">
        <f>VLOOKUP($D445,GOS!$B$7:$BO$495,7,FALSE)</f>
        <v>SU</v>
      </c>
      <c r="K445" t="str">
        <f>VLOOKUP($D445,GOS!$B$7:$BO$495,8,FALSE)</f>
        <v>SI</v>
      </c>
      <c r="L445" t="str">
        <f>VLOOKUP($D445,GOS!$B$7:$BO$495,9,FALSE)</f>
        <v>D+I</v>
      </c>
      <c r="M445" t="str">
        <f>VLOOKUP($D445,GOS!$B$7:$BO$495,10,FALSE)</f>
        <v>TR</v>
      </c>
      <c r="N445" t="str">
        <f>VLOOKUP($D445,GOS!$B$7:$BO$495,11,FALSE)</f>
        <v>HO</v>
      </c>
      <c r="O445">
        <f>VLOOKUP($D445,GOS!$B$7:$BO$495,12,FALSE)</f>
        <v>836</v>
      </c>
      <c r="P445" t="str">
        <f>VLOOKUP($D445,GOS!$B$7:$BO$495,14,FALSE)</f>
        <v>nd</v>
      </c>
    </row>
    <row r="446" spans="1:16">
      <c r="A446" t="s">
        <v>53</v>
      </c>
      <c r="B446">
        <v>2015</v>
      </c>
      <c r="C446" t="s">
        <v>347</v>
      </c>
      <c r="D446" t="s">
        <v>1545</v>
      </c>
      <c r="E446" t="str">
        <f>VLOOKUP($D446,GRI!$B$7:$BO$495,2,FALSE)</f>
        <v>Pravo na naknadu za troškove stanovanja (GRI)</v>
      </c>
      <c r="F446" t="str">
        <f>VLOOKUP($D446,GRI!$B$7:$BO$495,3,FALSE)</f>
        <v>Kućanstvo koje prima ZMN ili kućanstvo s niskim dohotkom</v>
      </c>
      <c r="G446" t="str">
        <f>VLOOKUP($D446,GRI!$B$7:$BO$495,4,FALSE)</f>
        <v>GRI_01: §17.-26., GRI_02</v>
      </c>
      <c r="H446" t="str">
        <f>VLOOKUP($D446,GRI!$B$7:$BO$495,5,FALSE)</f>
        <v>GRI</v>
      </c>
      <c r="I446" t="str">
        <f>VLOOKUP($D446,GRI!$B$7:$BO$495,6,FALSE)</f>
        <v>GRI</v>
      </c>
      <c r="J446" t="str">
        <f>VLOOKUP($D446,GRI!$B$7:$BO$495,7,FALSE)</f>
        <v>SU</v>
      </c>
      <c r="K446" t="str">
        <f>VLOOKUP($D446,GRI!$B$7:$BO$495,8,FALSE)</f>
        <v>SI</v>
      </c>
      <c r="L446" t="str">
        <f>VLOOKUP($D446,GRI!$B$7:$BO$495,9,FALSE)</f>
        <v>D+I</v>
      </c>
      <c r="M446" t="str">
        <f>VLOOKUP($D446,GRI!$B$7:$BO$495,10,FALSE)</f>
        <v>TR</v>
      </c>
      <c r="N446" t="str">
        <f>VLOOKUP($D446,GRI!$B$7:$BO$495,11,FALSE)</f>
        <v>HO</v>
      </c>
      <c r="O446">
        <f>VLOOKUP($D446,GRI!$B$7:$BO$495,12,FALSE)</f>
        <v>1883</v>
      </c>
      <c r="P446">
        <f>VLOOKUP($D446,GRI!$B$7:$BO$495,14,FALSE)</f>
        <v>5795862</v>
      </c>
    </row>
    <row r="447" spans="1:16">
      <c r="A447" t="s">
        <v>55</v>
      </c>
      <c r="B447">
        <v>2015</v>
      </c>
      <c r="C447" t="s">
        <v>347</v>
      </c>
      <c r="D447" t="s">
        <v>1443</v>
      </c>
      <c r="E447" t="str">
        <f>VLOOKUP($D447,GST!$B$7:$BO$495,2,FALSE)</f>
        <v>Naknada za troškove stanovanja (GST)</v>
      </c>
      <c r="F447" t="str">
        <f>VLOOKUP($D447,GST!$B$7:$BO$495,3,FALSE)</f>
        <v>Kućanstvo koje prima ZMN</v>
      </c>
      <c r="G447" t="str">
        <f>VLOOKUP($D447,GST!$B$7:$BO$495,4,FALSE)</f>
        <v>GST_01: §19.</v>
      </c>
      <c r="H447" t="str">
        <f>VLOOKUP($D447,GST!$B$7:$BO$495,5,FALSE)</f>
        <v>GST</v>
      </c>
      <c r="I447" t="str">
        <f>VLOOKUP($D447,GST!$B$7:$BO$495,6,FALSE)</f>
        <v>GST</v>
      </c>
      <c r="J447" t="str">
        <f>VLOOKUP($D447,GST!$B$7:$BO$495,7,FALSE)</f>
        <v>SU</v>
      </c>
      <c r="K447" t="str">
        <f>VLOOKUP($D447,GST!$B$7:$BO$495,8,FALSE)</f>
        <v>SI</v>
      </c>
      <c r="L447" t="str">
        <f>VLOOKUP($D447,GST!$B$7:$BO$495,9,FALSE)</f>
        <v>D+I</v>
      </c>
      <c r="M447" t="str">
        <f>VLOOKUP($D447,GST!$B$7:$BO$495,10,FALSE)</f>
        <v>TR</v>
      </c>
      <c r="N447" t="str">
        <f>VLOOKUP($D447,GST!$B$7:$BO$495,11,FALSE)</f>
        <v>HO, SA</v>
      </c>
      <c r="O447">
        <f>VLOOKUP($D447,GST!$B$7:$BO$495,12,FALSE)</f>
        <v>849</v>
      </c>
      <c r="P447">
        <f>VLOOKUP($D447,GST!$B$7:$BO$495,14,FALSE)</f>
        <v>2924211</v>
      </c>
    </row>
    <row r="448" spans="1:16">
      <c r="A448" t="s">
        <v>57</v>
      </c>
      <c r="B448">
        <v>2015</v>
      </c>
      <c r="C448" t="s">
        <v>347</v>
      </c>
      <c r="D448" t="s">
        <v>1352</v>
      </c>
      <c r="E448" t="str">
        <f>VLOOKUP($D448,GZG!$B$7:$BO$495,2,FALSE)</f>
        <v>Naknada za troškove stanovanja (GZG)</v>
      </c>
      <c r="F448" t="str">
        <f>VLOOKUP($D448,GZG!$B$7:$BO$495,3,FALSE)</f>
        <v>Kućanstvo koja nema dovoljno sredstava za podmirenje osnovnih životnih potreba</v>
      </c>
      <c r="G448" t="str">
        <f>VLOOKUP($D448,GZG!$B$7:$BO$495,4,FALSE)</f>
        <v>GZG_01: §17-19</v>
      </c>
      <c r="H448" t="str">
        <f>VLOOKUP($D448,GZG!$B$7:$BO$495,5,FALSE)</f>
        <v>GZG</v>
      </c>
      <c r="I448" t="str">
        <f>VLOOKUP($D448,GZG!$B$7:$BO$495,6,FALSE)</f>
        <v>GZG</v>
      </c>
      <c r="J448" t="str">
        <f>VLOOKUP($D448,GZG!$B$7:$BO$495,7,FALSE)</f>
        <v>SU</v>
      </c>
      <c r="K448" t="str">
        <f>VLOOKUP($D448,GZG!$B$7:$BO$495,8,FALSE)</f>
        <v>MS</v>
      </c>
      <c r="L448" t="str">
        <f>VLOOKUP($D448,GZG!$B$7:$BO$495,9,FALSE)</f>
        <v>D+I</v>
      </c>
      <c r="M448" t="str">
        <f>VLOOKUP($D448,GZG!$B$7:$BO$495,10,FALSE)</f>
        <v>TR</v>
      </c>
      <c r="N448" t="str">
        <f>VLOOKUP($D448,GZG!$B$7:$BO$495,11,FALSE)</f>
        <v>HO, SA</v>
      </c>
      <c r="O448">
        <f>VLOOKUP($D448,GZG!$B$7:$BO$495,12,FALSE)</f>
        <v>2765</v>
      </c>
      <c r="P448">
        <f>VLOOKUP($D448,GZG!$B$7:$BO$495,14,FALSE)</f>
        <v>14842368.960000001</v>
      </c>
    </row>
    <row r="449" spans="1:16">
      <c r="A449" t="s">
        <v>57</v>
      </c>
      <c r="B449">
        <v>2015</v>
      </c>
      <c r="C449" t="s">
        <v>347</v>
      </c>
      <c r="D449" t="s">
        <v>1358</v>
      </c>
      <c r="E449" t="str">
        <f>VLOOKUP($D449,GZG!$B$7:$BO$495,2,FALSE)</f>
        <v>Naknada za ogrjev (GZG)</v>
      </c>
      <c r="F449" t="str">
        <f>VLOOKUP($D449,GZG!$B$7:$BO$495,3,FALSE)</f>
        <v>Kućanstvo koja nema dovoljno sredstava za podmirenje osnovnih životnih potreba</v>
      </c>
      <c r="G449" t="str">
        <f>VLOOKUP($D449,GZG!$B$7:$BO$495,4,FALSE)</f>
        <v>GZG_01: §20</v>
      </c>
      <c r="H449" t="str">
        <f>VLOOKUP($D449,GZG!$B$7:$BO$495,5,FALSE)</f>
        <v>GZG</v>
      </c>
      <c r="I449" t="str">
        <f>VLOOKUP($D449,GZG!$B$7:$BO$495,6,FALSE)</f>
        <v>GZG</v>
      </c>
      <c r="J449" t="str">
        <f>VLOOKUP($D449,GZG!$B$7:$BO$495,7,FALSE)</f>
        <v>SU</v>
      </c>
      <c r="K449" t="str">
        <f>VLOOKUP($D449,GZG!$B$7:$BO$495,8,FALSE)</f>
        <v>MS</v>
      </c>
      <c r="L449" t="str">
        <f>VLOOKUP($D449,GZG!$B$7:$BO$495,9,FALSE)</f>
        <v>D+I</v>
      </c>
      <c r="M449" t="str">
        <f>VLOOKUP($D449,GZG!$B$7:$BO$495,10,FALSE)</f>
        <v>SP</v>
      </c>
      <c r="N449" t="str">
        <f>VLOOKUP($D449,GZG!$B$7:$BO$495,11,FALSE)</f>
        <v>HO, SA</v>
      </c>
      <c r="O449" t="str">
        <f>VLOOKUP($D449,GZG!$B$7:$BO$495,12,FALSE)</f>
        <v>nd</v>
      </c>
      <c r="P449" t="str">
        <f>VLOOKUP($D449,GZG!$B$7:$BO$495,14,FALSE)</f>
        <v>nd</v>
      </c>
    </row>
    <row r="450" spans="1:16">
      <c r="A450" t="s">
        <v>97</v>
      </c>
      <c r="B450">
        <v>2015</v>
      </c>
      <c r="C450" t="s">
        <v>347</v>
      </c>
      <c r="D450" t="s">
        <v>1704</v>
      </c>
      <c r="E450" t="str">
        <f>VLOOKUP($D450,ZOB!$B$7:$BO$495,2,FALSE)</f>
        <v>Naknada za ogrjev (ZOB)</v>
      </c>
      <c r="F450" t="str">
        <f>VLOOKUP($D450,ZOB!$B$7:$BO$495,3,FALSE)</f>
        <v xml:space="preserve">Korisnik zajamčene minimalne naknade koji se grije na drva </v>
      </c>
      <c r="G450" t="str">
        <f>VLOOKUP($D450,ZOB!$B$7:$BO$495,4,FALSE)</f>
        <v>DSR_017d: §43, DSR_216</v>
      </c>
      <c r="H450" t="str">
        <f>VLOOKUP($D450,ZOB!$B$7:$BO$495,5,FALSE)</f>
        <v>ZPG</v>
      </c>
      <c r="I450" t="str">
        <f>VLOOKUP($D450,ZOB!$B$7:$BO$495,6,FALSE)</f>
        <v>općine / gradovi</v>
      </c>
      <c r="J450" t="str">
        <f>VLOOKUP($D450,ZOB!$B$7:$BO$495,7,FALSE)</f>
        <v>SU</v>
      </c>
      <c r="K450" t="str">
        <f>VLOOKUP($D450,ZOB!$B$7:$BO$495,8,FALSE)</f>
        <v>SI</v>
      </c>
      <c r="L450" t="str">
        <f>VLOOKUP($D450,ZOB!$B$7:$BO$495,9,FALSE)</f>
        <v>D+I</v>
      </c>
      <c r="M450" t="str">
        <f>VLOOKUP($D450,ZOB!$B$7:$BO$495,10,FALSE)</f>
        <v>SP</v>
      </c>
      <c r="N450" t="str">
        <f>VLOOKUP($D450,ZOB!$B$7:$BO$495,11,FALSE)</f>
        <v>HO, SA</v>
      </c>
      <c r="O450" t="str">
        <f>VLOOKUP($D450,ZOB!$B$7:$BO$495,12,FALSE)</f>
        <v>nd</v>
      </c>
      <c r="P450" t="str">
        <f>VLOOKUP($D450,ZOB!$B$7:$BO$495,14,FALSE)</f>
        <v>nd</v>
      </c>
    </row>
    <row r="451" spans="1:16">
      <c r="A451" t="s">
        <v>103</v>
      </c>
      <c r="B451">
        <v>2015</v>
      </c>
      <c r="C451" t="s">
        <v>347</v>
      </c>
      <c r="D451" t="s">
        <v>1693</v>
      </c>
      <c r="E451" t="str">
        <f>VLOOKUP($D451,ZPG!$B$7:$BO$495,2,FALSE)</f>
        <v>Naknada za ogrjev (ZPG)</v>
      </c>
      <c r="F451" t="str">
        <f>VLOOKUP($D451,ZPG!$B$7:$BO$495,3,FALSE)</f>
        <v xml:space="preserve">Korisnik zajamčene minimalne naknade koji se grije na drva </v>
      </c>
      <c r="G451" t="str">
        <f>VLOOKUP($D451,ZPG!$B$7:$BO$495,4,FALSE)</f>
        <v>ZPG_02</v>
      </c>
      <c r="H451" t="str">
        <f>VLOOKUP($D451,ZPG!$B$7:$BO$495,5,FALSE)</f>
        <v>ZPG</v>
      </c>
      <c r="I451" t="str">
        <f>VLOOKUP($D451,ZPG!$B$7:$BO$495,6,FALSE)</f>
        <v>općine / gradovi</v>
      </c>
      <c r="J451" t="str">
        <f>VLOOKUP($D451,ZPG!$B$7:$BO$495,7,FALSE)</f>
        <v>SU</v>
      </c>
      <c r="K451" t="str">
        <f>VLOOKUP($D451,ZPG!$B$7:$BO$495,8,FALSE)</f>
        <v>SI</v>
      </c>
      <c r="L451" t="str">
        <f>VLOOKUP($D451,ZPG!$B$7:$BO$495,9,FALSE)</f>
        <v>D+I</v>
      </c>
      <c r="M451" t="str">
        <f>VLOOKUP($D451,ZPG!$B$7:$BO$495,10,FALSE)</f>
        <v>SP</v>
      </c>
      <c r="N451" t="str">
        <f>VLOOKUP($D451,ZPG!$B$7:$BO$495,11,FALSE)</f>
        <v>HO, SA</v>
      </c>
      <c r="O451" t="str">
        <f>VLOOKUP($D451,ZPG!$B$7:$BO$495,12,FALSE)</f>
        <v>na</v>
      </c>
      <c r="P451">
        <f>VLOOKUP($D451,ZPG!$B$7:$BO$495,14,FALSE)</f>
        <v>1460150</v>
      </c>
    </row>
    <row r="452" spans="1:16">
      <c r="A452" t="s">
        <v>105</v>
      </c>
      <c r="B452">
        <v>2015</v>
      </c>
      <c r="C452" t="s">
        <v>347</v>
      </c>
      <c r="D452" t="s">
        <v>1684</v>
      </c>
      <c r="E452" t="str">
        <f>VLOOKUP($D452,ZSD!$B$7:$BO$495,2,FALSE)</f>
        <v>Naknada za ogrjev (ZSD)</v>
      </c>
      <c r="F452" t="str">
        <f>VLOOKUP($D452,ZSD!$B$7:$BO$495,3,FALSE)</f>
        <v xml:space="preserve">Korisnik zajamčene minimalne naknade koji se grije na drva </v>
      </c>
      <c r="G452" t="str">
        <f>VLOOKUP($D452,ZSD!$B$7:$BO$495,4,FALSE)</f>
        <v>DSR_017d: §43, DSR_216</v>
      </c>
      <c r="H452" t="str">
        <f>VLOOKUP($D452,ZSD!$B$7:$BO$495,5,FALSE)</f>
        <v>ZSD</v>
      </c>
      <c r="I452" t="str">
        <f>VLOOKUP($D452,ZSD!$B$7:$BO$495,6,FALSE)</f>
        <v>općine / gradovi</v>
      </c>
      <c r="J452" t="str">
        <f>VLOOKUP($D452,ZSD!$B$7:$BO$495,7,FALSE)</f>
        <v>SU</v>
      </c>
      <c r="K452" t="str">
        <f>VLOOKUP($D452,ZSD!$B$7:$BO$495,8,FALSE)</f>
        <v>SI</v>
      </c>
      <c r="L452" t="str">
        <f>VLOOKUP($D452,ZSD!$B$7:$BO$495,9,FALSE)</f>
        <v>D+I</v>
      </c>
      <c r="M452" t="str">
        <f>VLOOKUP($D452,ZSD!$B$7:$BO$495,10,FALSE)</f>
        <v>SP</v>
      </c>
      <c r="N452" t="str">
        <f>VLOOKUP($D452,ZSD!$B$7:$BO$495,11,FALSE)</f>
        <v>HO, SA</v>
      </c>
      <c r="O452" t="str">
        <f>VLOOKUP($D452,ZSD!$B$7:$BO$495,12,FALSE)</f>
        <v>nd</v>
      </c>
      <c r="P452">
        <f>VLOOKUP($D452,ZSD!$B$7:$BO$495,14,FALSE)</f>
        <v>3158750</v>
      </c>
    </row>
    <row r="453" spans="1:16">
      <c r="A453" t="s">
        <v>47</v>
      </c>
      <c r="B453">
        <v>2011</v>
      </c>
      <c r="C453" t="s">
        <v>347</v>
      </c>
      <c r="D453" t="s">
        <v>1226</v>
      </c>
      <c r="E453" t="str">
        <f>VLOOKUP($D453,DSR!$B$7:$HS$1000,2,FALSE)</f>
        <v>Naknada za ugroženog kupca energenata (električne energije)</v>
      </c>
      <c r="F453" t="str">
        <f>VLOOKUP($D453,DSR!$B$7:$HS$1000,3,FALSE)</f>
        <v>Osobe koje nemaju dovoljno sredstava za podmirenje osnovnih životnih potreba (primatelji SA01_DSR01 ili DI05_DSR01)</v>
      </c>
      <c r="G453" t="str">
        <f>VLOOKUP($D453,DSR!$B$7:$HS$1000,4,FALSE)</f>
        <v>DSR_017d: §94.a, DSR_214, DSR_215</v>
      </c>
      <c r="H453" t="str">
        <f>VLOOKUP($D453,DSR!$B$7:$HS$1000,5,FALSE)</f>
        <v>MDOMSP</v>
      </c>
      <c r="I453" t="str">
        <f>VLOOKUP($D453,DSR!$B$7:$HS$1000,6,FALSE)</f>
        <v>MDOMSP; FINA</v>
      </c>
      <c r="J453" t="str">
        <f>VLOOKUP($D453,DSR!$B$7:$HS$1000,7,FALSE)</f>
        <v>SU</v>
      </c>
      <c r="K453" t="str">
        <f>VLOOKUP($D453,DSR!$B$7:$HS$1000,8,FALSE)</f>
        <v>SI; KS</v>
      </c>
      <c r="L453" t="str">
        <f>VLOOKUP($D453,DSR!$B$7:$HS$1000,9,FALSE)</f>
        <v>D+I</v>
      </c>
      <c r="M453" t="str">
        <f>VLOOKUP($D453,DSR!$B$7:$HS$1000,10,FALSE)</f>
        <v>TR</v>
      </c>
      <c r="N453" t="str">
        <f>VLOOKUP($D453,DSR!$B$7:$HS$1000,11,FALSE)</f>
        <v>HO, SA</v>
      </c>
    </row>
    <row r="454" spans="1:16">
      <c r="A454" t="s">
        <v>47</v>
      </c>
      <c r="B454">
        <v>2012</v>
      </c>
      <c r="C454" t="s">
        <v>347</v>
      </c>
      <c r="D454" t="s">
        <v>1226</v>
      </c>
      <c r="E454" t="str">
        <f>VLOOKUP($D454,DSR!$B$7:$HS$1000,2,FALSE)</f>
        <v>Naknada za ugroženog kupca energenata (električne energije)</v>
      </c>
      <c r="F454" t="str">
        <f>VLOOKUP($D454,DSR!$B$7:$HS$1000,3,FALSE)</f>
        <v>Osobe koje nemaju dovoljno sredstava za podmirenje osnovnih životnih potreba (primatelji SA01_DSR01 ili DI05_DSR01)</v>
      </c>
      <c r="G454" t="str">
        <f>VLOOKUP($D454,DSR!$B$7:$HS$1000,4,FALSE)</f>
        <v>DSR_017d: §94.a, DSR_214, DSR_215</v>
      </c>
      <c r="H454" t="str">
        <f>VLOOKUP($D454,DSR!$B$7:$HS$1000,5,FALSE)</f>
        <v>MDOMSP</v>
      </c>
      <c r="I454" t="str">
        <f>VLOOKUP($D454,DSR!$B$7:$HS$1000,6,FALSE)</f>
        <v>MDOMSP; FINA</v>
      </c>
      <c r="J454" t="str">
        <f>VLOOKUP($D454,DSR!$B$7:$HS$1000,7,FALSE)</f>
        <v>SU</v>
      </c>
      <c r="K454" t="str">
        <f>VLOOKUP($D454,DSR!$B$7:$HS$1000,8,FALSE)</f>
        <v>SI; KS</v>
      </c>
      <c r="L454" t="str">
        <f>VLOOKUP($D454,DSR!$B$7:$HS$1000,9,FALSE)</f>
        <v>D+I</v>
      </c>
      <c r="M454" t="str">
        <f>VLOOKUP($D454,DSR!$B$7:$HS$1000,10,FALSE)</f>
        <v>TR</v>
      </c>
      <c r="N454" t="str">
        <f>VLOOKUP($D454,DSR!$B$7:$HS$1000,11,FALSE)</f>
        <v>HO, SA</v>
      </c>
    </row>
    <row r="455" spans="1:16">
      <c r="A455" t="s">
        <v>47</v>
      </c>
      <c r="B455">
        <v>2013</v>
      </c>
      <c r="C455" t="s">
        <v>347</v>
      </c>
      <c r="D455" t="s">
        <v>1226</v>
      </c>
      <c r="E455" t="str">
        <f>VLOOKUP($D455,DSR!$B$7:$HS$1000,2,FALSE)</f>
        <v>Naknada za ugroženog kupca energenata (električne energije)</v>
      </c>
      <c r="F455" t="str">
        <f>VLOOKUP($D455,DSR!$B$7:$HS$1000,3,FALSE)</f>
        <v>Osobe koje nemaju dovoljno sredstava za podmirenje osnovnih životnih potreba (primatelji SA01_DSR01 ili DI05_DSR01)</v>
      </c>
      <c r="G455" t="str">
        <f>VLOOKUP($D455,DSR!$B$7:$HS$1000,4,FALSE)</f>
        <v>DSR_017d: §94.a, DSR_214, DSR_215</v>
      </c>
      <c r="H455" t="str">
        <f>VLOOKUP($D455,DSR!$B$7:$HS$1000,5,FALSE)</f>
        <v>MDOMSP</v>
      </c>
      <c r="I455" t="str">
        <f>VLOOKUP($D455,DSR!$B$7:$HS$1000,6,FALSE)</f>
        <v>MDOMSP; FINA</v>
      </c>
      <c r="J455" t="str">
        <f>VLOOKUP($D455,DSR!$B$7:$HS$1000,7,FALSE)</f>
        <v>SU</v>
      </c>
      <c r="K455" t="str">
        <f>VLOOKUP($D455,DSR!$B$7:$HS$1000,8,FALSE)</f>
        <v>SI; KS</v>
      </c>
      <c r="L455" t="str">
        <f>VLOOKUP($D455,DSR!$B$7:$HS$1000,9,FALSE)</f>
        <v>D+I</v>
      </c>
      <c r="M455" t="str">
        <f>VLOOKUP($D455,DSR!$B$7:$HS$1000,10,FALSE)</f>
        <v>TR</v>
      </c>
      <c r="N455" t="str">
        <f>VLOOKUP($D455,DSR!$B$7:$HS$1000,11,FALSE)</f>
        <v>HO, SA</v>
      </c>
      <c r="O455" s="247" t="str">
        <f>VLOOKUP($D455,DSR!$B$7:$HS$1000,20,FALSE)</f>
        <v>nnp</v>
      </c>
      <c r="P455" t="str">
        <f>VLOOKUP($D455,DSR!$B$7:$HS$1000,22,FALSE)</f>
        <v>nnp</v>
      </c>
    </row>
    <row r="456" spans="1:16">
      <c r="A456" t="s">
        <v>47</v>
      </c>
      <c r="B456">
        <v>2014</v>
      </c>
      <c r="C456" t="s">
        <v>347</v>
      </c>
      <c r="D456" t="s">
        <v>1226</v>
      </c>
      <c r="E456" t="str">
        <f>VLOOKUP($D456,DSR!$B$7:$HS$1000,2,FALSE)</f>
        <v>Naknada za ugroženog kupca energenata (električne energije)</v>
      </c>
      <c r="F456" t="str">
        <f>VLOOKUP($D456,DSR!$B$7:$HS$1000,3,FALSE)</f>
        <v>Osobe koje nemaju dovoljno sredstava za podmirenje osnovnih životnih potreba (primatelji SA01_DSR01 ili DI05_DSR01)</v>
      </c>
      <c r="G456" t="str">
        <f>VLOOKUP($D456,DSR!$B$7:$HS$1000,4,FALSE)</f>
        <v>DSR_017d: §94.a, DSR_214, DSR_215</v>
      </c>
      <c r="H456" t="str">
        <f>VLOOKUP($D456,DSR!$B$7:$HS$1000,5,FALSE)</f>
        <v>MDOMSP</v>
      </c>
      <c r="I456" t="str">
        <f>VLOOKUP($D456,DSR!$B$7:$HS$1000,6,FALSE)</f>
        <v>MDOMSP; FINA</v>
      </c>
      <c r="J456" t="str">
        <f>VLOOKUP($D456,DSR!$B$7:$HS$1000,7,FALSE)</f>
        <v>SU</v>
      </c>
      <c r="K456" t="str">
        <f>VLOOKUP($D456,DSR!$B$7:$HS$1000,8,FALSE)</f>
        <v>SI; KS</v>
      </c>
      <c r="L456" t="str">
        <f>VLOOKUP($D456,DSR!$B$7:$HS$1000,9,FALSE)</f>
        <v>D+I</v>
      </c>
      <c r="M456" t="str">
        <f>VLOOKUP($D456,DSR!$B$7:$HS$1000,10,FALSE)</f>
        <v>TR</v>
      </c>
      <c r="N456" t="str">
        <f>VLOOKUP($D456,DSR!$B$7:$HS$1000,11,FALSE)</f>
        <v>HO, SA</v>
      </c>
      <c r="O456" s="247" t="str">
        <f>VLOOKUP($D456,DSR!$B$7:$HS$1000,24,FALSE)</f>
        <v>nnp</v>
      </c>
      <c r="P456" t="str">
        <f>VLOOKUP($D456,DSR!$B$7:$HS$1000,26,FALSE)</f>
        <v>nnp</v>
      </c>
    </row>
    <row r="457" spans="1:16">
      <c r="A457" t="s">
        <v>47</v>
      </c>
      <c r="B457">
        <v>2015</v>
      </c>
      <c r="C457" t="s">
        <v>347</v>
      </c>
      <c r="D457" t="s">
        <v>1226</v>
      </c>
      <c r="E457" t="str">
        <f>VLOOKUP($D457,DSR!$B$7:$HS$1000,2,FALSE)</f>
        <v>Naknada za ugroženog kupca energenata (električne energije)</v>
      </c>
      <c r="F457" t="str">
        <f>VLOOKUP($D457,DSR!$B$7:$HS$1000,3,FALSE)</f>
        <v>Osobe koje nemaju dovoljno sredstava za podmirenje osnovnih životnih potreba (primatelji SA01_DSR01 ili DI05_DSR01)</v>
      </c>
      <c r="G457" t="str">
        <f>VLOOKUP($D457,DSR!$B$7:$HS$1000,4,FALSE)</f>
        <v>DSR_017d: §94.a, DSR_214, DSR_215</v>
      </c>
      <c r="H457" t="str">
        <f>VLOOKUP($D457,DSR!$B$7:$HS$1000,5,FALSE)</f>
        <v>MDOMSP</v>
      </c>
      <c r="I457" t="str">
        <f>VLOOKUP($D457,DSR!$B$7:$HS$1000,6,FALSE)</f>
        <v>MDOMSP; FINA</v>
      </c>
      <c r="J457" t="str">
        <f>VLOOKUP($D457,DSR!$B$7:$HS$1000,7,FALSE)</f>
        <v>SU</v>
      </c>
      <c r="K457" t="str">
        <f>VLOOKUP($D457,DSR!$B$7:$HS$1000,8,FALSE)</f>
        <v>SI; KS</v>
      </c>
      <c r="L457" t="str">
        <f>VLOOKUP($D457,DSR!$B$7:$HS$1000,9,FALSE)</f>
        <v>D+I</v>
      </c>
      <c r="M457" t="str">
        <f>VLOOKUP($D457,DSR!$B$7:$HS$1000,10,FALSE)</f>
        <v>TR</v>
      </c>
      <c r="N457" t="str">
        <f>VLOOKUP($D457,DSR!$B$7:$HS$1000,11,FALSE)</f>
        <v>HO, SA</v>
      </c>
      <c r="O457" s="247">
        <f>VLOOKUP($D457,DSR!$B$7:$HS$1000,28,FALSE)</f>
        <v>64566</v>
      </c>
      <c r="P457" t="str">
        <f>VLOOKUP($D457,DSR!$B$7:$HS$1000,30,FALSE)</f>
        <v>nd</v>
      </c>
    </row>
    <row r="458" spans="1:16">
      <c r="A458" t="s">
        <v>47</v>
      </c>
      <c r="B458">
        <v>2016</v>
      </c>
      <c r="C458" t="s">
        <v>347</v>
      </c>
      <c r="D458" t="s">
        <v>1226</v>
      </c>
      <c r="E458" t="str">
        <f>VLOOKUP($D458,DSR!$B$7:$HS$1000,2,FALSE)</f>
        <v>Naknada za ugroženog kupca energenata (električne energije)</v>
      </c>
      <c r="F458" t="str">
        <f>VLOOKUP($D458,DSR!$B$7:$HS$1000,3,FALSE)</f>
        <v>Osobe koje nemaju dovoljno sredstava za podmirenje osnovnih životnih potreba (primatelji SA01_DSR01 ili DI05_DSR01)</v>
      </c>
      <c r="G458" t="str">
        <f>VLOOKUP($D458,DSR!$B$7:$HS$1000,4,FALSE)</f>
        <v>DSR_017d: §94.a, DSR_214, DSR_215</v>
      </c>
      <c r="H458" t="str">
        <f>VLOOKUP($D458,DSR!$B$7:$HS$1000,5,FALSE)</f>
        <v>MDOMSP</v>
      </c>
      <c r="I458" t="str">
        <f>VLOOKUP($D458,DSR!$B$7:$HS$1000,6,FALSE)</f>
        <v>MDOMSP; FINA</v>
      </c>
      <c r="J458" t="str">
        <f>VLOOKUP($D458,DSR!$B$7:$HS$1000,7,FALSE)</f>
        <v>SU</v>
      </c>
      <c r="K458" t="str">
        <f>VLOOKUP($D458,DSR!$B$7:$HS$1000,8,FALSE)</f>
        <v>SI; KS</v>
      </c>
      <c r="L458" t="str">
        <f>VLOOKUP($D458,DSR!$B$7:$HS$1000,9,FALSE)</f>
        <v>D+I</v>
      </c>
      <c r="M458" t="str">
        <f>VLOOKUP($D458,DSR!$B$7:$HS$1000,10,FALSE)</f>
        <v>TR</v>
      </c>
      <c r="N458" t="str">
        <f>VLOOKUP($D458,DSR!$B$7:$HS$1000,11,FALSE)</f>
        <v>HO, SA</v>
      </c>
      <c r="O458" s="247" t="str">
        <f>VLOOKUP($D458,DSR!$B$7:$HS$1000,32,FALSE)</f>
        <v>nd</v>
      </c>
      <c r="P458" t="str">
        <f>VLOOKUP($D458,DSR!$B$7:$HS$1000,34,FALSE)</f>
        <v>nd</v>
      </c>
    </row>
    <row r="459" spans="1:16">
      <c r="A459" t="s">
        <v>55</v>
      </c>
      <c r="B459">
        <v>2015</v>
      </c>
      <c r="C459" t="s">
        <v>347</v>
      </c>
      <c r="D459" t="s">
        <v>1447</v>
      </c>
      <c r="E459" t="str">
        <f>VLOOKUP($D459,GST!$B$7:$BO$495,2,FALSE)</f>
        <v>Sufinanciranje najamnine u kriznim situacijama (GST)</v>
      </c>
      <c r="F459" t="str">
        <f>VLOOKUP($D459,GST!$B$7:$BO$495,3,FALSE)</f>
        <v>Obitelj s maloljetnom djecom bez vlastitog doma, koja nije u mogućnosti sama osigurati smještaj, te je nužno spriječiti odvajanje djece od odraslih članova obitelji</v>
      </c>
      <c r="G459" t="str">
        <f>VLOOKUP($D459,GST!$B$7:$BO$495,4,FALSE)</f>
        <v>GST_01: §22.</v>
      </c>
      <c r="H459" t="str">
        <f>VLOOKUP($D459,GST!$B$7:$BO$495,5,FALSE)</f>
        <v>GST</v>
      </c>
      <c r="I459" t="str">
        <f>VLOOKUP($D459,GST!$B$7:$BO$495,6,FALSE)</f>
        <v>GST</v>
      </c>
      <c r="J459" t="str">
        <f>VLOOKUP($D459,GST!$B$7:$BO$495,7,FALSE)</f>
        <v>SU</v>
      </c>
      <c r="K459" t="str">
        <f>VLOOKUP($D459,GST!$B$7:$BO$495,8,FALSE)</f>
        <v>SI</v>
      </c>
      <c r="L459" t="str">
        <f>VLOOKUP($D459,GST!$B$7:$BO$495,9,FALSE)</f>
        <v>D+I</v>
      </c>
      <c r="M459" t="str">
        <f>VLOOKUP($D459,GST!$B$7:$BO$495,10,FALSE)</f>
        <v>TR</v>
      </c>
      <c r="N459" t="str">
        <f>VLOOKUP($D459,GST!$B$7:$BO$495,11,FALSE)</f>
        <v>HO, SA</v>
      </c>
      <c r="O459" t="str">
        <f>VLOOKUP($D459,GST!$B$7:$BO$495,12,FALSE)</f>
        <v>nd</v>
      </c>
      <c r="P459" t="str">
        <f>VLOOKUP($D459,GST!$B$7:$BO$495,14,FALSE)</f>
        <v>nd</v>
      </c>
    </row>
    <row r="460" spans="1:16">
      <c r="A460" t="s">
        <v>47</v>
      </c>
      <c r="B460">
        <v>2011</v>
      </c>
      <c r="C460" t="s">
        <v>297</v>
      </c>
      <c r="D460" t="s">
        <v>900</v>
      </c>
      <c r="E460" t="str">
        <f>VLOOKUP($D460,DSR!$B$7:$HS$1000,2,FALSE)</f>
        <v>Starosna mirovina, na temelju općih propisa</v>
      </c>
      <c r="F460" t="str">
        <f>VLOOKUP($D460,DSR!$B$7:$HS$1000,3,FALSE)</f>
        <v xml:space="preserve">OMO koji zadovoljava uvjete vezane uz dob odlaska u mirovinu i godine mirovinskog staža </v>
      </c>
      <c r="G460" t="str">
        <f>VLOOKUP($D460,DSR!$B$7:$HS$1000,4,FALSE)</f>
        <v>DSR_005</v>
      </c>
      <c r="H460" t="str">
        <f>VLOOKUP($D460,DSR!$B$7:$HS$1000,5,FALSE)</f>
        <v>MRMS</v>
      </c>
      <c r="I460" t="str">
        <f>VLOOKUP($D460,DSR!$B$7:$HS$1000,6,FALSE)</f>
        <v>HZMO</v>
      </c>
      <c r="J460" t="str">
        <f>VLOOKUP($D460,DSR!$B$7:$HS$1000,7,FALSE)</f>
        <v>NN</v>
      </c>
      <c r="K460" t="str">
        <f>VLOOKUP($D460,DSR!$B$7:$HS$1000,8,FALSE)</f>
        <v>OS</v>
      </c>
      <c r="L460" t="str">
        <f>VLOOKUP($D460,DSR!$B$7:$HS$1000,9,FALSE)</f>
        <v>ne</v>
      </c>
      <c r="M460" t="str">
        <f>VLOOKUP($D460,DSR!$B$7:$HS$1000,10,FALSE)</f>
        <v>DD#VM</v>
      </c>
      <c r="N460" t="str">
        <f>VLOOKUP($D460,DSR!$B$7:$HS$1000,11,FALSE)</f>
        <v>OA</v>
      </c>
      <c r="O460" t="str">
        <f>VLOOKUP($D460,DSR!$B$7:$HS$1000,12,FALSE)</f>
        <v>nd</v>
      </c>
      <c r="P460" t="str">
        <f>VLOOKUP($D460,DSR!$B$7:$HS$1000,14,FALSE)</f>
        <v>nd</v>
      </c>
    </row>
    <row r="461" spans="1:16">
      <c r="A461" t="s">
        <v>47</v>
      </c>
      <c r="B461">
        <v>2012</v>
      </c>
      <c r="C461" t="s">
        <v>297</v>
      </c>
      <c r="D461" t="s">
        <v>900</v>
      </c>
      <c r="E461" t="str">
        <f>VLOOKUP($D461,DSR!$B$7:$HS$1000,2,FALSE)</f>
        <v>Starosna mirovina, na temelju općih propisa</v>
      </c>
      <c r="F461" t="str">
        <f>VLOOKUP($D461,DSR!$B$7:$HS$1000,3,FALSE)</f>
        <v xml:space="preserve">OMO koji zadovoljava uvjete vezane uz dob odlaska u mirovinu i godine mirovinskog staža </v>
      </c>
      <c r="G461" t="str">
        <f>VLOOKUP($D461,DSR!$B$7:$HS$1000,4,FALSE)</f>
        <v>DSR_005</v>
      </c>
      <c r="H461" t="str">
        <f>VLOOKUP($D461,DSR!$B$7:$HS$1000,5,FALSE)</f>
        <v>MRMS</v>
      </c>
      <c r="I461" t="str">
        <f>VLOOKUP($D461,DSR!$B$7:$HS$1000,6,FALSE)</f>
        <v>HZMO</v>
      </c>
      <c r="J461" t="str">
        <f>VLOOKUP($D461,DSR!$B$7:$HS$1000,7,FALSE)</f>
        <v>NN</v>
      </c>
      <c r="K461" t="str">
        <f>VLOOKUP($D461,DSR!$B$7:$HS$1000,8,FALSE)</f>
        <v>OS</v>
      </c>
      <c r="L461" t="str">
        <f>VLOOKUP($D461,DSR!$B$7:$HS$1000,9,FALSE)</f>
        <v>ne</v>
      </c>
      <c r="M461" t="str">
        <f>VLOOKUP($D461,DSR!$B$7:$HS$1000,10,FALSE)</f>
        <v>DD#VM</v>
      </c>
      <c r="N461" t="str">
        <f>VLOOKUP($D461,DSR!$B$7:$HS$1000,11,FALSE)</f>
        <v>OA</v>
      </c>
      <c r="O461" s="247" t="str">
        <f>VLOOKUP($D461,DSR!$B$7:$HS$1000,16,FALSE)</f>
        <v>nd</v>
      </c>
      <c r="P461" t="str">
        <f>VLOOKUP($D461,DSR!$B$7:$HS$1000,18,FALSE)</f>
        <v>nd</v>
      </c>
    </row>
    <row r="462" spans="1:16">
      <c r="A462" t="s">
        <v>47</v>
      </c>
      <c r="B462">
        <v>2013</v>
      </c>
      <c r="C462" t="s">
        <v>297</v>
      </c>
      <c r="D462" t="s">
        <v>900</v>
      </c>
      <c r="E462" t="str">
        <f>VLOOKUP($D462,DSR!$B$7:$HS$1000,2,FALSE)</f>
        <v>Starosna mirovina, na temelju općih propisa</v>
      </c>
      <c r="F462" t="str">
        <f>VLOOKUP($D462,DSR!$B$7:$HS$1000,3,FALSE)</f>
        <v xml:space="preserve">OMO koji zadovoljava uvjete vezane uz dob odlaska u mirovinu i godine mirovinskog staža </v>
      </c>
      <c r="G462" t="str">
        <f>VLOOKUP($D462,DSR!$B$7:$HS$1000,4,FALSE)</f>
        <v>DSR_005</v>
      </c>
      <c r="H462" t="str">
        <f>VLOOKUP($D462,DSR!$B$7:$HS$1000,5,FALSE)</f>
        <v>MRMS</v>
      </c>
      <c r="I462" t="str">
        <f>VLOOKUP($D462,DSR!$B$7:$HS$1000,6,FALSE)</f>
        <v>HZMO</v>
      </c>
      <c r="J462" t="str">
        <f>VLOOKUP($D462,DSR!$B$7:$HS$1000,7,FALSE)</f>
        <v>NN</v>
      </c>
      <c r="K462" t="str">
        <f>VLOOKUP($D462,DSR!$B$7:$HS$1000,8,FALSE)</f>
        <v>OS</v>
      </c>
      <c r="L462" t="str">
        <f>VLOOKUP($D462,DSR!$B$7:$HS$1000,9,FALSE)</f>
        <v>ne</v>
      </c>
      <c r="M462" t="str">
        <f>VLOOKUP($D462,DSR!$B$7:$HS$1000,10,FALSE)</f>
        <v>DD#VM</v>
      </c>
      <c r="N462" t="str">
        <f>VLOOKUP($D462,DSR!$B$7:$HS$1000,11,FALSE)</f>
        <v>OA</v>
      </c>
      <c r="O462" s="247" t="str">
        <f>VLOOKUP($D462,DSR!$B$7:$HS$1000,20,FALSE)</f>
        <v>nd</v>
      </c>
      <c r="P462" t="str">
        <f>VLOOKUP($D462,DSR!$B$7:$HS$1000,22,FALSE)</f>
        <v>nd</v>
      </c>
    </row>
    <row r="463" spans="1:16">
      <c r="A463" t="s">
        <v>47</v>
      </c>
      <c r="B463">
        <v>2014</v>
      </c>
      <c r="C463" t="s">
        <v>297</v>
      </c>
      <c r="D463" t="s">
        <v>900</v>
      </c>
      <c r="E463" t="str">
        <f>VLOOKUP($D463,DSR!$B$7:$HS$1000,2,FALSE)</f>
        <v>Starosna mirovina, na temelju općih propisa</v>
      </c>
      <c r="F463" t="str">
        <f>VLOOKUP($D463,DSR!$B$7:$HS$1000,3,FALSE)</f>
        <v xml:space="preserve">OMO koji zadovoljava uvjete vezane uz dob odlaska u mirovinu i godine mirovinskog staža </v>
      </c>
      <c r="G463" t="str">
        <f>VLOOKUP($D463,DSR!$B$7:$HS$1000,4,FALSE)</f>
        <v>DSR_005</v>
      </c>
      <c r="H463" t="str">
        <f>VLOOKUP($D463,DSR!$B$7:$HS$1000,5,FALSE)</f>
        <v>MRMS</v>
      </c>
      <c r="I463" t="str">
        <f>VLOOKUP($D463,DSR!$B$7:$HS$1000,6,FALSE)</f>
        <v>HZMO</v>
      </c>
      <c r="J463" t="str">
        <f>VLOOKUP($D463,DSR!$B$7:$HS$1000,7,FALSE)</f>
        <v>NN</v>
      </c>
      <c r="K463" t="str">
        <f>VLOOKUP($D463,DSR!$B$7:$HS$1000,8,FALSE)</f>
        <v>OS</v>
      </c>
      <c r="L463" t="str">
        <f>VLOOKUP($D463,DSR!$B$7:$HS$1000,9,FALSE)</f>
        <v>ne</v>
      </c>
      <c r="M463" t="str">
        <f>VLOOKUP($D463,DSR!$B$7:$HS$1000,10,FALSE)</f>
        <v>DD#VM</v>
      </c>
      <c r="N463" t="str">
        <f>VLOOKUP($D463,DSR!$B$7:$HS$1000,11,FALSE)</f>
        <v>OA</v>
      </c>
      <c r="O463" s="247" t="str">
        <f>VLOOKUP($D463,DSR!$B$7:$HS$1000,24,FALSE)</f>
        <v>nd</v>
      </c>
      <c r="P463" t="str">
        <f>VLOOKUP($D463,DSR!$B$7:$HS$1000,26,FALSE)</f>
        <v>nd</v>
      </c>
    </row>
    <row r="464" spans="1:16">
      <c r="A464" t="s">
        <v>47</v>
      </c>
      <c r="B464">
        <v>2015</v>
      </c>
      <c r="C464" t="s">
        <v>297</v>
      </c>
      <c r="D464" t="s">
        <v>900</v>
      </c>
      <c r="E464" t="str">
        <f>VLOOKUP($D464,DSR!$B$7:$HS$1000,2,FALSE)</f>
        <v>Starosna mirovina, na temelju općih propisa</v>
      </c>
      <c r="F464" t="str">
        <f>VLOOKUP($D464,DSR!$B$7:$HS$1000,3,FALSE)</f>
        <v xml:space="preserve">OMO koji zadovoljava uvjete vezane uz dob odlaska u mirovinu i godine mirovinskog staža </v>
      </c>
      <c r="G464" t="str">
        <f>VLOOKUP($D464,DSR!$B$7:$HS$1000,4,FALSE)</f>
        <v>DSR_005</v>
      </c>
      <c r="H464" t="str">
        <f>VLOOKUP($D464,DSR!$B$7:$HS$1000,5,FALSE)</f>
        <v>MRMS</v>
      </c>
      <c r="I464" t="str">
        <f>VLOOKUP($D464,DSR!$B$7:$HS$1000,6,FALSE)</f>
        <v>HZMO</v>
      </c>
      <c r="J464" t="str">
        <f>VLOOKUP($D464,DSR!$B$7:$HS$1000,7,FALSE)</f>
        <v>NN</v>
      </c>
      <c r="K464" t="str">
        <f>VLOOKUP($D464,DSR!$B$7:$HS$1000,8,FALSE)</f>
        <v>OS</v>
      </c>
      <c r="L464" t="str">
        <f>VLOOKUP($D464,DSR!$B$7:$HS$1000,9,FALSE)</f>
        <v>ne</v>
      </c>
      <c r="M464" t="str">
        <f>VLOOKUP($D464,DSR!$B$7:$HS$1000,10,FALSE)</f>
        <v>DD#VM</v>
      </c>
      <c r="N464" t="str">
        <f>VLOOKUP($D464,DSR!$B$7:$HS$1000,11,FALSE)</f>
        <v>OA</v>
      </c>
      <c r="O464" s="247" t="str">
        <f>VLOOKUP($D464,DSR!$B$7:$HS$1000,28,FALSE)</f>
        <v>nd</v>
      </c>
      <c r="P464" t="str">
        <f>VLOOKUP($D464,DSR!$B$7:$HS$1000,30,FALSE)</f>
        <v>nd</v>
      </c>
    </row>
    <row r="465" spans="1:16">
      <c r="A465" t="s">
        <v>47</v>
      </c>
      <c r="B465">
        <v>2016</v>
      </c>
      <c r="C465" t="s">
        <v>297</v>
      </c>
      <c r="D465" t="s">
        <v>900</v>
      </c>
      <c r="E465" t="str">
        <f>VLOOKUP($D465,DSR!$B$7:$HS$1000,2,FALSE)</f>
        <v>Starosna mirovina, na temelju općih propisa</v>
      </c>
      <c r="F465" t="str">
        <f>VLOOKUP($D465,DSR!$B$7:$HS$1000,3,FALSE)</f>
        <v xml:space="preserve">OMO koji zadovoljava uvjete vezane uz dob odlaska u mirovinu i godine mirovinskog staža </v>
      </c>
      <c r="G465" t="str">
        <f>VLOOKUP($D465,DSR!$B$7:$HS$1000,4,FALSE)</f>
        <v>DSR_005</v>
      </c>
      <c r="H465" t="str">
        <f>VLOOKUP($D465,DSR!$B$7:$HS$1000,5,FALSE)</f>
        <v>MRMS</v>
      </c>
      <c r="I465" t="str">
        <f>VLOOKUP($D465,DSR!$B$7:$HS$1000,6,FALSE)</f>
        <v>HZMO</v>
      </c>
      <c r="J465" t="str">
        <f>VLOOKUP($D465,DSR!$B$7:$HS$1000,7,FALSE)</f>
        <v>NN</v>
      </c>
      <c r="K465" t="str">
        <f>VLOOKUP($D465,DSR!$B$7:$HS$1000,8,FALSE)</f>
        <v>OS</v>
      </c>
      <c r="L465" t="str">
        <f>VLOOKUP($D465,DSR!$B$7:$HS$1000,9,FALSE)</f>
        <v>ne</v>
      </c>
      <c r="M465" t="str">
        <f>VLOOKUP($D465,DSR!$B$7:$HS$1000,10,FALSE)</f>
        <v>DD#VM</v>
      </c>
      <c r="N465" t="str">
        <f>VLOOKUP($D465,DSR!$B$7:$HS$1000,11,FALSE)</f>
        <v>OA</v>
      </c>
      <c r="O465" s="247" t="str">
        <f>VLOOKUP($D465,DSR!$B$7:$HS$1000,32,FALSE)</f>
        <v>nd</v>
      </c>
      <c r="P465" t="str">
        <f>VLOOKUP($D465,DSR!$B$7:$HS$1000,34,FALSE)</f>
        <v>nd</v>
      </c>
    </row>
    <row r="466" spans="1:16">
      <c r="A466" t="s">
        <v>47</v>
      </c>
      <c r="B466">
        <v>2011</v>
      </c>
      <c r="C466" t="s">
        <v>297</v>
      </c>
      <c r="D466" t="s">
        <v>905</v>
      </c>
      <c r="E466" t="str">
        <f>VLOOKUP($D466,DSR!$B$7:$HS$1000,2,FALSE)</f>
        <v>Starosna mirovina, za pripadnika HV-a</v>
      </c>
      <c r="F466" t="str">
        <f>VLOOKUP($D466,DSR!$B$7:$HS$1000,3,FALSE)</f>
        <v>Korisnik starosne mirovine prema posebnim propisima - Pripadnik HV-a</v>
      </c>
      <c r="G466" t="str">
        <f>VLOOKUP($D466,DSR!$B$7:$HS$1000,4,FALSE)</f>
        <v>DSR_014</v>
      </c>
      <c r="H466" t="str">
        <f>VLOOKUP($D466,DSR!$B$7:$HS$1000,5,FALSE)</f>
        <v>MOBR</v>
      </c>
      <c r="I466" t="str">
        <f>VLOOKUP($D466,DSR!$B$7:$HS$1000,6,FALSE)</f>
        <v>HZMO</v>
      </c>
      <c r="J466" t="str">
        <f>VLOOKUP($D466,DSR!$B$7:$HS$1000,7,FALSE)</f>
        <v>NN</v>
      </c>
      <c r="K466" t="str">
        <f>VLOOKUP($D466,DSR!$B$7:$HS$1000,8,FALSE)</f>
        <v>OS</v>
      </c>
      <c r="L466" t="str">
        <f>VLOOKUP($D466,DSR!$B$7:$HS$1000,9,FALSE)</f>
        <v>ne</v>
      </c>
      <c r="M466" t="str">
        <f>VLOOKUP($D466,DSR!$B$7:$HS$1000,10,FALSE)</f>
        <v>DD#VM</v>
      </c>
      <c r="N466" t="str">
        <f>VLOOKUP($D466,DSR!$B$7:$HS$1000,11,FALSE)</f>
        <v>OA</v>
      </c>
      <c r="O466">
        <f>VLOOKUP($D466,DSR!$B$7:$HS$1000,12,FALSE)</f>
        <v>2171</v>
      </c>
      <c r="P466" t="str">
        <f>VLOOKUP($D466,DSR!$B$7:$HS$1000,14,FALSE)</f>
        <v>nd</v>
      </c>
    </row>
    <row r="467" spans="1:16">
      <c r="A467" t="s">
        <v>47</v>
      </c>
      <c r="B467">
        <v>2012</v>
      </c>
      <c r="C467" t="s">
        <v>297</v>
      </c>
      <c r="D467" t="s">
        <v>905</v>
      </c>
      <c r="E467" t="str">
        <f>VLOOKUP($D467,DSR!$B$7:$HS$1000,2,FALSE)</f>
        <v>Starosna mirovina, za pripadnika HV-a</v>
      </c>
      <c r="F467" t="str">
        <f>VLOOKUP($D467,DSR!$B$7:$HS$1000,3,FALSE)</f>
        <v>Korisnik starosne mirovine prema posebnim propisima - Pripadnik HV-a</v>
      </c>
      <c r="G467" t="str">
        <f>VLOOKUP($D467,DSR!$B$7:$HS$1000,4,FALSE)</f>
        <v>DSR_014</v>
      </c>
      <c r="H467" t="str">
        <f>VLOOKUP($D467,DSR!$B$7:$HS$1000,5,FALSE)</f>
        <v>MOBR</v>
      </c>
      <c r="I467" t="str">
        <f>VLOOKUP($D467,DSR!$B$7:$HS$1000,6,FALSE)</f>
        <v>HZMO</v>
      </c>
      <c r="J467" t="str">
        <f>VLOOKUP($D467,DSR!$B$7:$HS$1000,7,FALSE)</f>
        <v>NN</v>
      </c>
      <c r="K467" t="str">
        <f>VLOOKUP($D467,DSR!$B$7:$HS$1000,8,FALSE)</f>
        <v>OS</v>
      </c>
      <c r="L467" t="str">
        <f>VLOOKUP($D467,DSR!$B$7:$HS$1000,9,FALSE)</f>
        <v>ne</v>
      </c>
      <c r="M467" t="str">
        <f>VLOOKUP($D467,DSR!$B$7:$HS$1000,10,FALSE)</f>
        <v>DD#VM</v>
      </c>
      <c r="N467" t="str">
        <f>VLOOKUP($D467,DSR!$B$7:$HS$1000,11,FALSE)</f>
        <v>OA</v>
      </c>
      <c r="O467" s="247">
        <f>VLOOKUP($D467,DSR!$B$7:$HS$1000,16,FALSE)</f>
        <v>2364</v>
      </c>
      <c r="P467" t="str">
        <f>VLOOKUP($D467,DSR!$B$7:$HS$1000,18,FALSE)</f>
        <v>nd</v>
      </c>
    </row>
    <row r="468" spans="1:16">
      <c r="A468" t="s">
        <v>47</v>
      </c>
      <c r="B468">
        <v>2013</v>
      </c>
      <c r="C468" t="s">
        <v>297</v>
      </c>
      <c r="D468" t="s">
        <v>905</v>
      </c>
      <c r="E468" t="str">
        <f>VLOOKUP($D468,DSR!$B$7:$HS$1000,2,FALSE)</f>
        <v>Starosna mirovina, za pripadnika HV-a</v>
      </c>
      <c r="F468" t="str">
        <f>VLOOKUP($D468,DSR!$B$7:$HS$1000,3,FALSE)</f>
        <v>Korisnik starosne mirovine prema posebnim propisima - Pripadnik HV-a</v>
      </c>
      <c r="G468" t="str">
        <f>VLOOKUP($D468,DSR!$B$7:$HS$1000,4,FALSE)</f>
        <v>DSR_014</v>
      </c>
      <c r="H468" t="str">
        <f>VLOOKUP($D468,DSR!$B$7:$HS$1000,5,FALSE)</f>
        <v>MOBR</v>
      </c>
      <c r="I468" t="str">
        <f>VLOOKUP($D468,DSR!$B$7:$HS$1000,6,FALSE)</f>
        <v>HZMO</v>
      </c>
      <c r="J468" t="str">
        <f>VLOOKUP($D468,DSR!$B$7:$HS$1000,7,FALSE)</f>
        <v>NN</v>
      </c>
      <c r="K468" t="str">
        <f>VLOOKUP($D468,DSR!$B$7:$HS$1000,8,FALSE)</f>
        <v>OS</v>
      </c>
      <c r="L468" t="str">
        <f>VLOOKUP($D468,DSR!$B$7:$HS$1000,9,FALSE)</f>
        <v>ne</v>
      </c>
      <c r="M468" t="str">
        <f>VLOOKUP($D468,DSR!$B$7:$HS$1000,10,FALSE)</f>
        <v>DD#VM</v>
      </c>
      <c r="N468" t="str">
        <f>VLOOKUP($D468,DSR!$B$7:$HS$1000,11,FALSE)</f>
        <v>OA</v>
      </c>
      <c r="O468" s="247">
        <f>VLOOKUP($D468,DSR!$B$7:$HS$1000,20,FALSE)</f>
        <v>2423</v>
      </c>
      <c r="P468" t="str">
        <f>VLOOKUP($D468,DSR!$B$7:$HS$1000,22,FALSE)</f>
        <v>nd</v>
      </c>
    </row>
    <row r="469" spans="1:16">
      <c r="A469" t="s">
        <v>47</v>
      </c>
      <c r="B469">
        <v>2014</v>
      </c>
      <c r="C469" t="s">
        <v>297</v>
      </c>
      <c r="D469" t="s">
        <v>905</v>
      </c>
      <c r="E469" t="str">
        <f>VLOOKUP($D469,DSR!$B$7:$HS$1000,2,FALSE)</f>
        <v>Starosna mirovina, za pripadnika HV-a</v>
      </c>
      <c r="F469" t="str">
        <f>VLOOKUP($D469,DSR!$B$7:$HS$1000,3,FALSE)</f>
        <v>Korisnik starosne mirovine prema posebnim propisima - Pripadnik HV-a</v>
      </c>
      <c r="G469" t="str">
        <f>VLOOKUP($D469,DSR!$B$7:$HS$1000,4,FALSE)</f>
        <v>DSR_014</v>
      </c>
      <c r="H469" t="str">
        <f>VLOOKUP($D469,DSR!$B$7:$HS$1000,5,FALSE)</f>
        <v>MOBR</v>
      </c>
      <c r="I469" t="str">
        <f>VLOOKUP($D469,DSR!$B$7:$HS$1000,6,FALSE)</f>
        <v>HZMO</v>
      </c>
      <c r="J469" t="str">
        <f>VLOOKUP($D469,DSR!$B$7:$HS$1000,7,FALSE)</f>
        <v>NN</v>
      </c>
      <c r="K469" t="str">
        <f>VLOOKUP($D469,DSR!$B$7:$HS$1000,8,FALSE)</f>
        <v>OS</v>
      </c>
      <c r="L469" t="str">
        <f>VLOOKUP($D469,DSR!$B$7:$HS$1000,9,FALSE)</f>
        <v>ne</v>
      </c>
      <c r="M469" t="str">
        <f>VLOOKUP($D469,DSR!$B$7:$HS$1000,10,FALSE)</f>
        <v>DD#VM</v>
      </c>
      <c r="N469" t="str">
        <f>VLOOKUP($D469,DSR!$B$7:$HS$1000,11,FALSE)</f>
        <v>OA</v>
      </c>
      <c r="O469" s="247">
        <f>VLOOKUP($D469,DSR!$B$7:$HS$1000,24,FALSE)</f>
        <v>2637</v>
      </c>
      <c r="P469" t="str">
        <f>VLOOKUP($D469,DSR!$B$7:$HS$1000,26,FALSE)</f>
        <v>nd</v>
      </c>
    </row>
    <row r="470" spans="1:16">
      <c r="A470" t="s">
        <v>47</v>
      </c>
      <c r="B470">
        <v>2015</v>
      </c>
      <c r="C470" t="s">
        <v>297</v>
      </c>
      <c r="D470" t="s">
        <v>905</v>
      </c>
      <c r="E470" t="str">
        <f>VLOOKUP($D470,DSR!$B$7:$HS$1000,2,FALSE)</f>
        <v>Starosna mirovina, za pripadnika HV-a</v>
      </c>
      <c r="F470" t="str">
        <f>VLOOKUP($D470,DSR!$B$7:$HS$1000,3,FALSE)</f>
        <v>Korisnik starosne mirovine prema posebnim propisima - Pripadnik HV-a</v>
      </c>
      <c r="G470" t="str">
        <f>VLOOKUP($D470,DSR!$B$7:$HS$1000,4,FALSE)</f>
        <v>DSR_014</v>
      </c>
      <c r="H470" t="str">
        <f>VLOOKUP($D470,DSR!$B$7:$HS$1000,5,FALSE)</f>
        <v>MOBR</v>
      </c>
      <c r="I470" t="str">
        <f>VLOOKUP($D470,DSR!$B$7:$HS$1000,6,FALSE)</f>
        <v>HZMO</v>
      </c>
      <c r="J470" t="str">
        <f>VLOOKUP($D470,DSR!$B$7:$HS$1000,7,FALSE)</f>
        <v>NN</v>
      </c>
      <c r="K470" t="str">
        <f>VLOOKUP($D470,DSR!$B$7:$HS$1000,8,FALSE)</f>
        <v>OS</v>
      </c>
      <c r="L470" t="str">
        <f>VLOOKUP($D470,DSR!$B$7:$HS$1000,9,FALSE)</f>
        <v>ne</v>
      </c>
      <c r="M470" t="str">
        <f>VLOOKUP($D470,DSR!$B$7:$HS$1000,10,FALSE)</f>
        <v>DD#VM</v>
      </c>
      <c r="N470" t="str">
        <f>VLOOKUP($D470,DSR!$B$7:$HS$1000,11,FALSE)</f>
        <v>OA</v>
      </c>
      <c r="O470" s="247">
        <f>VLOOKUP($D470,DSR!$B$7:$HS$1000,28,FALSE)</f>
        <v>3641</v>
      </c>
      <c r="P470" t="str">
        <f>VLOOKUP($D470,DSR!$B$7:$HS$1000,30,FALSE)</f>
        <v>nd</v>
      </c>
    </row>
    <row r="471" spans="1:16">
      <c r="A471" t="s">
        <v>47</v>
      </c>
      <c r="B471">
        <v>2016</v>
      </c>
      <c r="C471" t="s">
        <v>297</v>
      </c>
      <c r="D471" t="s">
        <v>905</v>
      </c>
      <c r="E471" t="str">
        <f>VLOOKUP($D471,DSR!$B$7:$HS$1000,2,FALSE)</f>
        <v>Starosna mirovina, za pripadnika HV-a</v>
      </c>
      <c r="F471" t="str">
        <f>VLOOKUP($D471,DSR!$B$7:$HS$1000,3,FALSE)</f>
        <v>Korisnik starosne mirovine prema posebnim propisima - Pripadnik HV-a</v>
      </c>
      <c r="G471" t="str">
        <f>VLOOKUP($D471,DSR!$B$7:$HS$1000,4,FALSE)</f>
        <v>DSR_014</v>
      </c>
      <c r="H471" t="str">
        <f>VLOOKUP($D471,DSR!$B$7:$HS$1000,5,FALSE)</f>
        <v>MOBR</v>
      </c>
      <c r="I471" t="str">
        <f>VLOOKUP($D471,DSR!$B$7:$HS$1000,6,FALSE)</f>
        <v>HZMO</v>
      </c>
      <c r="J471" t="str">
        <f>VLOOKUP($D471,DSR!$B$7:$HS$1000,7,FALSE)</f>
        <v>NN</v>
      </c>
      <c r="K471" t="str">
        <f>VLOOKUP($D471,DSR!$B$7:$HS$1000,8,FALSE)</f>
        <v>OS</v>
      </c>
      <c r="L471" t="str">
        <f>VLOOKUP($D471,DSR!$B$7:$HS$1000,9,FALSE)</f>
        <v>ne</v>
      </c>
      <c r="M471" t="str">
        <f>VLOOKUP($D471,DSR!$B$7:$HS$1000,10,FALSE)</f>
        <v>DD#VM</v>
      </c>
      <c r="N471" t="str">
        <f>VLOOKUP($D471,DSR!$B$7:$HS$1000,11,FALSE)</f>
        <v>OA</v>
      </c>
      <c r="O471" s="247">
        <f>VLOOKUP($D471,DSR!$B$7:$HS$1000,32,FALSE)</f>
        <v>4299</v>
      </c>
      <c r="P471" t="str">
        <f>VLOOKUP($D471,DSR!$B$7:$HS$1000,34,FALSE)</f>
        <v>nd</v>
      </c>
    </row>
    <row r="472" spans="1:16">
      <c r="A472" t="s">
        <v>47</v>
      </c>
      <c r="B472">
        <v>2011</v>
      </c>
      <c r="C472" t="s">
        <v>297</v>
      </c>
      <c r="D472" t="s">
        <v>908</v>
      </c>
      <c r="E472" t="str">
        <f>VLOOKUP($D472,DSR!$B$7:$HS$1000,2,FALSE)</f>
        <v>Starosna mirovina, za HBDR-a</v>
      </c>
      <c r="F472" t="str">
        <f>VLOOKUP($D472,DSR!$B$7:$HS$1000,3,FALSE)</f>
        <v>Korisnik starosne mirovine prema posebnim propisima - HBDR</v>
      </c>
      <c r="G472" t="str">
        <f>VLOOKUP($D472,DSR!$B$7:$HS$1000,4,FALSE)</f>
        <v>DSR_013</v>
      </c>
      <c r="H472" t="str">
        <f>VLOOKUP($D472,DSR!$B$7:$HS$1000,5,FALSE)</f>
        <v>MBRAN</v>
      </c>
      <c r="I472" t="str">
        <f>VLOOKUP($D472,DSR!$B$7:$HS$1000,6,FALSE)</f>
        <v>HZMO</v>
      </c>
      <c r="J472" t="str">
        <f>VLOOKUP($D472,DSR!$B$7:$HS$1000,7,FALSE)</f>
        <v>NN</v>
      </c>
      <c r="K472" t="str">
        <f>VLOOKUP($D472,DSR!$B$7:$HS$1000,8,FALSE)</f>
        <v>OS</v>
      </c>
      <c r="L472" t="str">
        <f>VLOOKUP($D472,DSR!$B$7:$HS$1000,9,FALSE)</f>
        <v>ne</v>
      </c>
      <c r="M472" t="str">
        <f>VLOOKUP($D472,DSR!$B$7:$HS$1000,10,FALSE)</f>
        <v>DD#VM</v>
      </c>
      <c r="N472" t="str">
        <f>VLOOKUP($D472,DSR!$B$7:$HS$1000,11,FALSE)</f>
        <v>OA</v>
      </c>
      <c r="O472">
        <f>VLOOKUP($D472,DSR!$B$7:$HS$1000,12,FALSE)</f>
        <v>340</v>
      </c>
      <c r="P472" t="str">
        <f>VLOOKUP($D472,DSR!$B$7:$HS$1000,14,FALSE)</f>
        <v>nd</v>
      </c>
    </row>
    <row r="473" spans="1:16">
      <c r="A473" t="s">
        <v>47</v>
      </c>
      <c r="B473">
        <v>2012</v>
      </c>
      <c r="C473" t="s">
        <v>297</v>
      </c>
      <c r="D473" t="s">
        <v>908</v>
      </c>
      <c r="E473" t="str">
        <f>VLOOKUP($D473,DSR!$B$7:$HS$1000,2,FALSE)</f>
        <v>Starosna mirovina, za HBDR-a</v>
      </c>
      <c r="F473" t="str">
        <f>VLOOKUP($D473,DSR!$B$7:$HS$1000,3,FALSE)</f>
        <v>Korisnik starosne mirovine prema posebnim propisima - HBDR</v>
      </c>
      <c r="G473" t="str">
        <f>VLOOKUP($D473,DSR!$B$7:$HS$1000,4,FALSE)</f>
        <v>DSR_013</v>
      </c>
      <c r="H473" t="str">
        <f>VLOOKUP($D473,DSR!$B$7:$HS$1000,5,FALSE)</f>
        <v>MBRAN</v>
      </c>
      <c r="I473" t="str">
        <f>VLOOKUP($D473,DSR!$B$7:$HS$1000,6,FALSE)</f>
        <v>HZMO</v>
      </c>
      <c r="J473" t="str">
        <f>VLOOKUP($D473,DSR!$B$7:$HS$1000,7,FALSE)</f>
        <v>NN</v>
      </c>
      <c r="K473" t="str">
        <f>VLOOKUP($D473,DSR!$B$7:$HS$1000,8,FALSE)</f>
        <v>OS</v>
      </c>
      <c r="L473" t="str">
        <f>VLOOKUP($D473,DSR!$B$7:$HS$1000,9,FALSE)</f>
        <v>ne</v>
      </c>
      <c r="M473" t="str">
        <f>VLOOKUP($D473,DSR!$B$7:$HS$1000,10,FALSE)</f>
        <v>DD#VM</v>
      </c>
      <c r="N473" t="str">
        <f>VLOOKUP($D473,DSR!$B$7:$HS$1000,11,FALSE)</f>
        <v>OA</v>
      </c>
      <c r="O473" s="247">
        <f>VLOOKUP($D473,DSR!$B$7:$HS$1000,16,FALSE)</f>
        <v>387</v>
      </c>
      <c r="P473" t="str">
        <f>VLOOKUP($D473,DSR!$B$7:$HS$1000,18,FALSE)</f>
        <v>nd</v>
      </c>
    </row>
    <row r="474" spans="1:16">
      <c r="A474" t="s">
        <v>47</v>
      </c>
      <c r="B474">
        <v>2013</v>
      </c>
      <c r="C474" t="s">
        <v>297</v>
      </c>
      <c r="D474" t="s">
        <v>908</v>
      </c>
      <c r="E474" t="str">
        <f>VLOOKUP($D474,DSR!$B$7:$HS$1000,2,FALSE)</f>
        <v>Starosna mirovina, za HBDR-a</v>
      </c>
      <c r="F474" t="str">
        <f>VLOOKUP($D474,DSR!$B$7:$HS$1000,3,FALSE)</f>
        <v>Korisnik starosne mirovine prema posebnim propisima - HBDR</v>
      </c>
      <c r="G474" t="str">
        <f>VLOOKUP($D474,DSR!$B$7:$HS$1000,4,FALSE)</f>
        <v>DSR_013</v>
      </c>
      <c r="H474" t="str">
        <f>VLOOKUP($D474,DSR!$B$7:$HS$1000,5,FALSE)</f>
        <v>MBRAN</v>
      </c>
      <c r="I474" t="str">
        <f>VLOOKUP($D474,DSR!$B$7:$HS$1000,6,FALSE)</f>
        <v>HZMO</v>
      </c>
      <c r="J474" t="str">
        <f>VLOOKUP($D474,DSR!$B$7:$HS$1000,7,FALSE)</f>
        <v>NN</v>
      </c>
      <c r="K474" t="str">
        <f>VLOOKUP($D474,DSR!$B$7:$HS$1000,8,FALSE)</f>
        <v>OS</v>
      </c>
      <c r="L474" t="str">
        <f>VLOOKUP($D474,DSR!$B$7:$HS$1000,9,FALSE)</f>
        <v>ne</v>
      </c>
      <c r="M474" t="str">
        <f>VLOOKUP($D474,DSR!$B$7:$HS$1000,10,FALSE)</f>
        <v>DD#VM</v>
      </c>
      <c r="N474" t="str">
        <f>VLOOKUP($D474,DSR!$B$7:$HS$1000,11,FALSE)</f>
        <v>OA</v>
      </c>
      <c r="O474" s="247">
        <f>VLOOKUP($D474,DSR!$B$7:$HS$1000,20,FALSE)</f>
        <v>443</v>
      </c>
      <c r="P474" t="str">
        <f>VLOOKUP($D474,DSR!$B$7:$HS$1000,22,FALSE)</f>
        <v>nd</v>
      </c>
    </row>
    <row r="475" spans="1:16">
      <c r="A475" t="s">
        <v>47</v>
      </c>
      <c r="B475">
        <v>2014</v>
      </c>
      <c r="C475" t="s">
        <v>297</v>
      </c>
      <c r="D475" t="s">
        <v>908</v>
      </c>
      <c r="E475" t="str">
        <f>VLOOKUP($D475,DSR!$B$7:$HS$1000,2,FALSE)</f>
        <v>Starosna mirovina, za HBDR-a</v>
      </c>
      <c r="F475" t="str">
        <f>VLOOKUP($D475,DSR!$B$7:$HS$1000,3,FALSE)</f>
        <v>Korisnik starosne mirovine prema posebnim propisima - HBDR</v>
      </c>
      <c r="G475" t="str">
        <f>VLOOKUP($D475,DSR!$B$7:$HS$1000,4,FALSE)</f>
        <v>DSR_013</v>
      </c>
      <c r="H475" t="str">
        <f>VLOOKUP($D475,DSR!$B$7:$HS$1000,5,FALSE)</f>
        <v>MBRAN</v>
      </c>
      <c r="I475" t="str">
        <f>VLOOKUP($D475,DSR!$B$7:$HS$1000,6,FALSE)</f>
        <v>HZMO</v>
      </c>
      <c r="J475" t="str">
        <f>VLOOKUP($D475,DSR!$B$7:$HS$1000,7,FALSE)</f>
        <v>NN</v>
      </c>
      <c r="K475" t="str">
        <f>VLOOKUP($D475,DSR!$B$7:$HS$1000,8,FALSE)</f>
        <v>OS</v>
      </c>
      <c r="L475" t="str">
        <f>VLOOKUP($D475,DSR!$B$7:$HS$1000,9,FALSE)</f>
        <v>ne</v>
      </c>
      <c r="M475" t="str">
        <f>VLOOKUP($D475,DSR!$B$7:$HS$1000,10,FALSE)</f>
        <v>DD#VM</v>
      </c>
      <c r="N475" t="str">
        <f>VLOOKUP($D475,DSR!$B$7:$HS$1000,11,FALSE)</f>
        <v>OA</v>
      </c>
      <c r="O475" s="247">
        <f>VLOOKUP($D475,DSR!$B$7:$HS$1000,24,FALSE)</f>
        <v>490</v>
      </c>
      <c r="P475" t="str">
        <f>VLOOKUP($D475,DSR!$B$7:$HS$1000,26,FALSE)</f>
        <v>nd</v>
      </c>
    </row>
    <row r="476" spans="1:16">
      <c r="A476" t="s">
        <v>47</v>
      </c>
      <c r="B476">
        <v>2015</v>
      </c>
      <c r="C476" t="s">
        <v>297</v>
      </c>
      <c r="D476" t="s">
        <v>908</v>
      </c>
      <c r="E476" t="str">
        <f>VLOOKUP($D476,DSR!$B$7:$HS$1000,2,FALSE)</f>
        <v>Starosna mirovina, za HBDR-a</v>
      </c>
      <c r="F476" t="str">
        <f>VLOOKUP($D476,DSR!$B$7:$HS$1000,3,FALSE)</f>
        <v>Korisnik starosne mirovine prema posebnim propisima - HBDR</v>
      </c>
      <c r="G476" t="str">
        <f>VLOOKUP($D476,DSR!$B$7:$HS$1000,4,FALSE)</f>
        <v>DSR_013</v>
      </c>
      <c r="H476" t="str">
        <f>VLOOKUP($D476,DSR!$B$7:$HS$1000,5,FALSE)</f>
        <v>MBRAN</v>
      </c>
      <c r="I476" t="str">
        <f>VLOOKUP($D476,DSR!$B$7:$HS$1000,6,FALSE)</f>
        <v>HZMO</v>
      </c>
      <c r="J476" t="str">
        <f>VLOOKUP($D476,DSR!$B$7:$HS$1000,7,FALSE)</f>
        <v>NN</v>
      </c>
      <c r="K476" t="str">
        <f>VLOOKUP($D476,DSR!$B$7:$HS$1000,8,FALSE)</f>
        <v>OS</v>
      </c>
      <c r="L476" t="str">
        <f>VLOOKUP($D476,DSR!$B$7:$HS$1000,9,FALSE)</f>
        <v>ne</v>
      </c>
      <c r="M476" t="str">
        <f>VLOOKUP($D476,DSR!$B$7:$HS$1000,10,FALSE)</f>
        <v>DD#VM</v>
      </c>
      <c r="N476" t="str">
        <f>VLOOKUP($D476,DSR!$B$7:$HS$1000,11,FALSE)</f>
        <v>OA</v>
      </c>
      <c r="O476" s="247">
        <f>VLOOKUP($D476,DSR!$B$7:$HS$1000,28,FALSE)</f>
        <v>586</v>
      </c>
      <c r="P476" t="str">
        <f>VLOOKUP($D476,DSR!$B$7:$HS$1000,30,FALSE)</f>
        <v>nd</v>
      </c>
    </row>
    <row r="477" spans="1:16">
      <c r="A477" t="s">
        <v>47</v>
      </c>
      <c r="B477">
        <v>2016</v>
      </c>
      <c r="C477" t="s">
        <v>297</v>
      </c>
      <c r="D477" t="s">
        <v>908</v>
      </c>
      <c r="E477" t="str">
        <f>VLOOKUP($D477,DSR!$B$7:$HS$1000,2,FALSE)</f>
        <v>Starosna mirovina, za HBDR-a</v>
      </c>
      <c r="F477" t="str">
        <f>VLOOKUP($D477,DSR!$B$7:$HS$1000,3,FALSE)</f>
        <v>Korisnik starosne mirovine prema posebnim propisima - HBDR</v>
      </c>
      <c r="G477" t="str">
        <f>VLOOKUP($D477,DSR!$B$7:$HS$1000,4,FALSE)</f>
        <v>DSR_013</v>
      </c>
      <c r="H477" t="str">
        <f>VLOOKUP($D477,DSR!$B$7:$HS$1000,5,FALSE)</f>
        <v>MBRAN</v>
      </c>
      <c r="I477" t="str">
        <f>VLOOKUP($D477,DSR!$B$7:$HS$1000,6,FALSE)</f>
        <v>HZMO</v>
      </c>
      <c r="J477" t="str">
        <f>VLOOKUP($D477,DSR!$B$7:$HS$1000,7,FALSE)</f>
        <v>NN</v>
      </c>
      <c r="K477" t="str">
        <f>VLOOKUP($D477,DSR!$B$7:$HS$1000,8,FALSE)</f>
        <v>OS</v>
      </c>
      <c r="L477" t="str">
        <f>VLOOKUP($D477,DSR!$B$7:$HS$1000,9,FALSE)</f>
        <v>ne</v>
      </c>
      <c r="M477" t="str">
        <f>VLOOKUP($D477,DSR!$B$7:$HS$1000,10,FALSE)</f>
        <v>DD#VM</v>
      </c>
      <c r="N477" t="str">
        <f>VLOOKUP($D477,DSR!$B$7:$HS$1000,11,FALSE)</f>
        <v>OA</v>
      </c>
      <c r="O477" s="247">
        <f>VLOOKUP($D477,DSR!$B$7:$HS$1000,32,FALSE)</f>
        <v>687</v>
      </c>
      <c r="P477" t="str">
        <f>VLOOKUP($D477,DSR!$B$7:$HS$1000,34,FALSE)</f>
        <v>nd</v>
      </c>
    </row>
    <row r="478" spans="1:16">
      <c r="A478" t="s">
        <v>47</v>
      </c>
      <c r="B478">
        <v>2011</v>
      </c>
      <c r="C478" t="s">
        <v>297</v>
      </c>
      <c r="D478" t="s">
        <v>911</v>
      </c>
      <c r="E478" t="str">
        <f>VLOOKUP($D478,DSR!$B$7:$HS$1000,2,FALSE)</f>
        <v>Starosna mirovina, za ostale korisnike na temelju posebnih propisa</v>
      </c>
      <c r="F478" t="str">
        <f>VLOOKUP($D478,DSR!$B$7:$HS$1000,3,FALSE)</f>
        <v>Različiti korisnici (vidjeti list "Info", t. 4)</v>
      </c>
      <c r="G478" t="str">
        <f>VLOOKUP($D478,DSR!$B$7:$HS$1000,4,FALSE)</f>
        <v>x</v>
      </c>
      <c r="H478" t="str">
        <f>VLOOKUP($D478,DSR!$B$7:$HS$1000,5,FALSE)</f>
        <v>x</v>
      </c>
      <c r="I478" t="str">
        <f>VLOOKUP($D478,DSR!$B$7:$HS$1000,6,FALSE)</f>
        <v>HZMO</v>
      </c>
      <c r="J478" t="str">
        <f>VLOOKUP($D478,DSR!$B$7:$HS$1000,7,FALSE)</f>
        <v>NN</v>
      </c>
      <c r="K478" t="str">
        <f>VLOOKUP($D478,DSR!$B$7:$HS$1000,8,FALSE)</f>
        <v>OS</v>
      </c>
      <c r="L478" t="str">
        <f>VLOOKUP($D478,DSR!$B$7:$HS$1000,9,FALSE)</f>
        <v>ne</v>
      </c>
      <c r="M478" t="str">
        <f>VLOOKUP($D478,DSR!$B$7:$HS$1000,10,FALSE)</f>
        <v>DD#VM</v>
      </c>
      <c r="N478" t="str">
        <f>VLOOKUP($D478,DSR!$B$7:$HS$1000,11,FALSE)</f>
        <v>OA</v>
      </c>
      <c r="O478" t="str">
        <f>VLOOKUP($D478,DSR!$B$7:$HS$1000,12,FALSE)</f>
        <v>nd</v>
      </c>
      <c r="P478" t="str">
        <f>VLOOKUP($D478,DSR!$B$7:$HS$1000,14,FALSE)</f>
        <v>nd</v>
      </c>
    </row>
    <row r="479" spans="1:16">
      <c r="A479" t="s">
        <v>47</v>
      </c>
      <c r="B479">
        <v>2012</v>
      </c>
      <c r="C479" t="s">
        <v>297</v>
      </c>
      <c r="D479" t="s">
        <v>911</v>
      </c>
      <c r="E479" t="str">
        <f>VLOOKUP($D479,DSR!$B$7:$HS$1000,2,FALSE)</f>
        <v>Starosna mirovina, za ostale korisnike na temelju posebnih propisa</v>
      </c>
      <c r="F479" t="str">
        <f>VLOOKUP($D479,DSR!$B$7:$HS$1000,3,FALSE)</f>
        <v>Različiti korisnici (vidjeti list "Info", t. 4)</v>
      </c>
      <c r="G479" t="str">
        <f>VLOOKUP($D479,DSR!$B$7:$HS$1000,4,FALSE)</f>
        <v>x</v>
      </c>
      <c r="H479" t="str">
        <f>VLOOKUP($D479,DSR!$B$7:$HS$1000,5,FALSE)</f>
        <v>x</v>
      </c>
      <c r="I479" t="str">
        <f>VLOOKUP($D479,DSR!$B$7:$HS$1000,6,FALSE)</f>
        <v>HZMO</v>
      </c>
      <c r="J479" t="str">
        <f>VLOOKUP($D479,DSR!$B$7:$HS$1000,7,FALSE)</f>
        <v>NN</v>
      </c>
      <c r="K479" t="str">
        <f>VLOOKUP($D479,DSR!$B$7:$HS$1000,8,FALSE)</f>
        <v>OS</v>
      </c>
      <c r="L479" t="str">
        <f>VLOOKUP($D479,DSR!$B$7:$HS$1000,9,FALSE)</f>
        <v>ne</v>
      </c>
      <c r="M479" t="str">
        <f>VLOOKUP($D479,DSR!$B$7:$HS$1000,10,FALSE)</f>
        <v>DD#VM</v>
      </c>
      <c r="N479" t="str">
        <f>VLOOKUP($D479,DSR!$B$7:$HS$1000,11,FALSE)</f>
        <v>OA</v>
      </c>
      <c r="O479" s="247" t="str">
        <f>VLOOKUP($D479,DSR!$B$7:$HS$1000,16,FALSE)</f>
        <v>nd</v>
      </c>
      <c r="P479" t="str">
        <f>VLOOKUP($D479,DSR!$B$7:$HS$1000,18,FALSE)</f>
        <v>nd</v>
      </c>
    </row>
    <row r="480" spans="1:16">
      <c r="A480" t="s">
        <v>47</v>
      </c>
      <c r="B480">
        <v>2013</v>
      </c>
      <c r="C480" t="s">
        <v>297</v>
      </c>
      <c r="D480" t="s">
        <v>911</v>
      </c>
      <c r="E480" t="str">
        <f>VLOOKUP($D480,DSR!$B$7:$HS$1000,2,FALSE)</f>
        <v>Starosna mirovina, za ostale korisnike na temelju posebnih propisa</v>
      </c>
      <c r="F480" t="str">
        <f>VLOOKUP($D480,DSR!$B$7:$HS$1000,3,FALSE)</f>
        <v>Različiti korisnici (vidjeti list "Info", t. 4)</v>
      </c>
      <c r="G480" t="str">
        <f>VLOOKUP($D480,DSR!$B$7:$HS$1000,4,FALSE)</f>
        <v>x</v>
      </c>
      <c r="H480" t="str">
        <f>VLOOKUP($D480,DSR!$B$7:$HS$1000,5,FALSE)</f>
        <v>x</v>
      </c>
      <c r="I480" t="str">
        <f>VLOOKUP($D480,DSR!$B$7:$HS$1000,6,FALSE)</f>
        <v>HZMO</v>
      </c>
      <c r="J480" t="str">
        <f>VLOOKUP($D480,DSR!$B$7:$HS$1000,7,FALSE)</f>
        <v>NN</v>
      </c>
      <c r="K480" t="str">
        <f>VLOOKUP($D480,DSR!$B$7:$HS$1000,8,FALSE)</f>
        <v>OS</v>
      </c>
      <c r="L480" t="str">
        <f>VLOOKUP($D480,DSR!$B$7:$HS$1000,9,FALSE)</f>
        <v>ne</v>
      </c>
      <c r="M480" t="str">
        <f>VLOOKUP($D480,DSR!$B$7:$HS$1000,10,FALSE)</f>
        <v>DD#VM</v>
      </c>
      <c r="N480" t="str">
        <f>VLOOKUP($D480,DSR!$B$7:$HS$1000,11,FALSE)</f>
        <v>OA</v>
      </c>
      <c r="O480" s="247" t="str">
        <f>VLOOKUP($D480,DSR!$B$7:$HS$1000,20,FALSE)</f>
        <v>nd</v>
      </c>
      <c r="P480" t="str">
        <f>VLOOKUP($D480,DSR!$B$7:$HS$1000,22,FALSE)</f>
        <v>nd</v>
      </c>
    </row>
    <row r="481" spans="1:16">
      <c r="A481" t="s">
        <v>47</v>
      </c>
      <c r="B481">
        <v>2014</v>
      </c>
      <c r="C481" t="s">
        <v>297</v>
      </c>
      <c r="D481" t="s">
        <v>911</v>
      </c>
      <c r="E481" t="str">
        <f>VLOOKUP($D481,DSR!$B$7:$HS$1000,2,FALSE)</f>
        <v>Starosna mirovina, za ostale korisnike na temelju posebnih propisa</v>
      </c>
      <c r="F481" t="str">
        <f>VLOOKUP($D481,DSR!$B$7:$HS$1000,3,FALSE)</f>
        <v>Različiti korisnici (vidjeti list "Info", t. 4)</v>
      </c>
      <c r="G481" t="str">
        <f>VLOOKUP($D481,DSR!$B$7:$HS$1000,4,FALSE)</f>
        <v>x</v>
      </c>
      <c r="H481" t="str">
        <f>VLOOKUP($D481,DSR!$B$7:$HS$1000,5,FALSE)</f>
        <v>x</v>
      </c>
      <c r="I481" t="str">
        <f>VLOOKUP($D481,DSR!$B$7:$HS$1000,6,FALSE)</f>
        <v>HZMO</v>
      </c>
      <c r="J481" t="str">
        <f>VLOOKUP($D481,DSR!$B$7:$HS$1000,7,FALSE)</f>
        <v>NN</v>
      </c>
      <c r="K481" t="str">
        <f>VLOOKUP($D481,DSR!$B$7:$HS$1000,8,FALSE)</f>
        <v>OS</v>
      </c>
      <c r="L481" t="str">
        <f>VLOOKUP($D481,DSR!$B$7:$HS$1000,9,FALSE)</f>
        <v>ne</v>
      </c>
      <c r="M481" t="str">
        <f>VLOOKUP($D481,DSR!$B$7:$HS$1000,10,FALSE)</f>
        <v>DD#VM</v>
      </c>
      <c r="N481" t="str">
        <f>VLOOKUP($D481,DSR!$B$7:$HS$1000,11,FALSE)</f>
        <v>OA</v>
      </c>
      <c r="O481" s="247" t="str">
        <f>VLOOKUP($D481,DSR!$B$7:$HS$1000,24,FALSE)</f>
        <v>nd</v>
      </c>
      <c r="P481" t="str">
        <f>VLOOKUP($D481,DSR!$B$7:$HS$1000,26,FALSE)</f>
        <v>nd</v>
      </c>
    </row>
    <row r="482" spans="1:16">
      <c r="A482" t="s">
        <v>47</v>
      </c>
      <c r="B482">
        <v>2015</v>
      </c>
      <c r="C482" t="s">
        <v>297</v>
      </c>
      <c r="D482" t="s">
        <v>911</v>
      </c>
      <c r="E482" t="str">
        <f>VLOOKUP($D482,DSR!$B$7:$HS$1000,2,FALSE)</f>
        <v>Starosna mirovina, za ostale korisnike na temelju posebnih propisa</v>
      </c>
      <c r="F482" t="str">
        <f>VLOOKUP($D482,DSR!$B$7:$HS$1000,3,FALSE)</f>
        <v>Različiti korisnici (vidjeti list "Info", t. 4)</v>
      </c>
      <c r="G482" t="str">
        <f>VLOOKUP($D482,DSR!$B$7:$HS$1000,4,FALSE)</f>
        <v>x</v>
      </c>
      <c r="H482" t="str">
        <f>VLOOKUP($D482,DSR!$B$7:$HS$1000,5,FALSE)</f>
        <v>x</v>
      </c>
      <c r="I482" t="str">
        <f>VLOOKUP($D482,DSR!$B$7:$HS$1000,6,FALSE)</f>
        <v>HZMO</v>
      </c>
      <c r="J482" t="str">
        <f>VLOOKUP($D482,DSR!$B$7:$HS$1000,7,FALSE)</f>
        <v>NN</v>
      </c>
      <c r="K482" t="str">
        <f>VLOOKUP($D482,DSR!$B$7:$HS$1000,8,FALSE)</f>
        <v>OS</v>
      </c>
      <c r="L482" t="str">
        <f>VLOOKUP($D482,DSR!$B$7:$HS$1000,9,FALSE)</f>
        <v>ne</v>
      </c>
      <c r="M482" t="str">
        <f>VLOOKUP($D482,DSR!$B$7:$HS$1000,10,FALSE)</f>
        <v>DD#VM</v>
      </c>
      <c r="N482" t="str">
        <f>VLOOKUP($D482,DSR!$B$7:$HS$1000,11,FALSE)</f>
        <v>OA</v>
      </c>
      <c r="O482" s="247" t="str">
        <f>VLOOKUP($D482,DSR!$B$7:$HS$1000,28,FALSE)</f>
        <v>nd</v>
      </c>
      <c r="P482" t="str">
        <f>VLOOKUP($D482,DSR!$B$7:$HS$1000,30,FALSE)</f>
        <v>nd</v>
      </c>
    </row>
    <row r="483" spans="1:16">
      <c r="A483" t="s">
        <v>47</v>
      </c>
      <c r="B483">
        <v>2016</v>
      </c>
      <c r="C483" t="s">
        <v>297</v>
      </c>
      <c r="D483" t="s">
        <v>911</v>
      </c>
      <c r="E483" t="str">
        <f>VLOOKUP($D483,DSR!$B$7:$HS$1000,2,FALSE)</f>
        <v>Starosna mirovina, za ostale korisnike na temelju posebnih propisa</v>
      </c>
      <c r="F483" t="str">
        <f>VLOOKUP($D483,DSR!$B$7:$HS$1000,3,FALSE)</f>
        <v>Različiti korisnici (vidjeti list "Info", t. 4)</v>
      </c>
      <c r="G483" t="str">
        <f>VLOOKUP($D483,DSR!$B$7:$HS$1000,4,FALSE)</f>
        <v>x</v>
      </c>
      <c r="H483" t="str">
        <f>VLOOKUP($D483,DSR!$B$7:$HS$1000,5,FALSE)</f>
        <v>x</v>
      </c>
      <c r="I483" t="str">
        <f>VLOOKUP($D483,DSR!$B$7:$HS$1000,6,FALSE)</f>
        <v>HZMO</v>
      </c>
      <c r="J483" t="str">
        <f>VLOOKUP($D483,DSR!$B$7:$HS$1000,7,FALSE)</f>
        <v>NN</v>
      </c>
      <c r="K483" t="str">
        <f>VLOOKUP($D483,DSR!$B$7:$HS$1000,8,FALSE)</f>
        <v>OS</v>
      </c>
      <c r="L483" t="str">
        <f>VLOOKUP($D483,DSR!$B$7:$HS$1000,9,FALSE)</f>
        <v>ne</v>
      </c>
      <c r="M483" t="str">
        <f>VLOOKUP($D483,DSR!$B$7:$HS$1000,10,FALSE)</f>
        <v>DD#VM</v>
      </c>
      <c r="N483" t="str">
        <f>VLOOKUP($D483,DSR!$B$7:$HS$1000,11,FALSE)</f>
        <v>OA</v>
      </c>
      <c r="O483" s="247" t="str">
        <f>VLOOKUP($D483,DSR!$B$7:$HS$1000,32,FALSE)</f>
        <v>nd</v>
      </c>
      <c r="P483" t="str">
        <f>VLOOKUP($D483,DSR!$B$7:$HS$1000,34,FALSE)</f>
        <v>nd</v>
      </c>
    </row>
    <row r="484" spans="1:16">
      <c r="A484" t="s">
        <v>47</v>
      </c>
      <c r="B484">
        <v>2011</v>
      </c>
      <c r="C484" t="s">
        <v>297</v>
      </c>
      <c r="D484" t="s">
        <v>913</v>
      </c>
      <c r="E484" t="str">
        <f>VLOOKUP($D484,DSR!$B$7:$HS$1000,2,FALSE)</f>
        <v>Zaštitni dodatak uz starosnu mirovinu prema ZOMIO-u</v>
      </c>
      <c r="F484" t="str">
        <f>VLOOKUP($D484,DSR!$B$7:$HS$1000,3,FALSE)</f>
        <v>Korisnik starosne mirovine čija je mirovina niža od propisanog iznosa, a korisnik ni članovi kućanstva nemaju drugih prihoda dovoljnih za uzdržavanje; Korisnik (korisnica) starosne mirovine ostvarene na osnovi mirovinskog staža od 35 (30) ili više, a manje od 40 (35) godina, neovisno o prihodu.</v>
      </c>
      <c r="G484" t="str">
        <f>VLOOKUP($D484,DSR!$B$7:$HS$1000,4,FALSE)</f>
        <v>DSR_004: §92-93</v>
      </c>
      <c r="H484" t="str">
        <f>VLOOKUP($D484,DSR!$B$7:$HS$1000,5,FALSE)</f>
        <v>MRMS</v>
      </c>
      <c r="I484" t="str">
        <f>VLOOKUP($D484,DSR!$B$7:$HS$1000,6,FALSE)</f>
        <v>HZMO</v>
      </c>
      <c r="J484" t="str">
        <f>VLOOKUP($D484,DSR!$B$7:$HS$1000,7,FALSE)</f>
        <v>NN</v>
      </c>
      <c r="K484" t="str">
        <f>VLOOKUP($D484,DSR!$B$7:$HS$1000,8,FALSE)</f>
        <v>OS</v>
      </c>
      <c r="L484" t="str">
        <f>VLOOKUP($D484,DSR!$B$7:$HS$1000,9,FALSE)</f>
        <v>D</v>
      </c>
      <c r="M484" t="str">
        <f>VLOOKUP($D484,DSR!$B$7:$HS$1000,10,FALSE)</f>
        <v>SP</v>
      </c>
      <c r="N484" t="str">
        <f>VLOOKUP($D484,DSR!$B$7:$HS$1000,11,FALSE)</f>
        <v>OA</v>
      </c>
      <c r="O484">
        <f>VLOOKUP($D484,DSR!$B$7:$HS$1000,12,FALSE)</f>
        <v>29380</v>
      </c>
      <c r="P484" t="str">
        <f>VLOOKUP($D484,DSR!$B$7:$HS$1000,14,FALSE)</f>
        <v>nd</v>
      </c>
    </row>
    <row r="485" spans="1:16">
      <c r="A485" t="s">
        <v>47</v>
      </c>
      <c r="B485">
        <v>2012</v>
      </c>
      <c r="C485" t="s">
        <v>297</v>
      </c>
      <c r="D485" t="s">
        <v>913</v>
      </c>
      <c r="E485" t="str">
        <f>VLOOKUP($D485,DSR!$B$7:$HS$1000,2,FALSE)</f>
        <v>Zaštitni dodatak uz starosnu mirovinu prema ZOMIO-u</v>
      </c>
      <c r="F485" t="str">
        <f>VLOOKUP($D485,DSR!$B$7:$HS$1000,3,FALSE)</f>
        <v>Korisnik starosne mirovine čija je mirovina niža od propisanog iznosa, a korisnik ni članovi kućanstva nemaju drugih prihoda dovoljnih za uzdržavanje; Korisnik (korisnica) starosne mirovine ostvarene na osnovi mirovinskog staža od 35 (30) ili više, a manje od 40 (35) godina, neovisno o prihodu.</v>
      </c>
      <c r="G485" t="str">
        <f>VLOOKUP($D485,DSR!$B$7:$HS$1000,4,FALSE)</f>
        <v>DSR_004: §92-93</v>
      </c>
      <c r="H485" t="str">
        <f>VLOOKUP($D485,DSR!$B$7:$HS$1000,5,FALSE)</f>
        <v>MRMS</v>
      </c>
      <c r="I485" t="str">
        <f>VLOOKUP($D485,DSR!$B$7:$HS$1000,6,FALSE)</f>
        <v>HZMO</v>
      </c>
      <c r="J485" t="str">
        <f>VLOOKUP($D485,DSR!$B$7:$HS$1000,7,FALSE)</f>
        <v>NN</v>
      </c>
      <c r="K485" t="str">
        <f>VLOOKUP($D485,DSR!$B$7:$HS$1000,8,FALSE)</f>
        <v>OS</v>
      </c>
      <c r="L485" t="str">
        <f>VLOOKUP($D485,DSR!$B$7:$HS$1000,9,FALSE)</f>
        <v>D</v>
      </c>
      <c r="M485" t="str">
        <f>VLOOKUP($D485,DSR!$B$7:$HS$1000,10,FALSE)</f>
        <v>SP</v>
      </c>
      <c r="N485" t="str">
        <f>VLOOKUP($D485,DSR!$B$7:$HS$1000,11,FALSE)</f>
        <v>OA</v>
      </c>
      <c r="O485" s="247">
        <f>VLOOKUP($D485,DSR!$B$7:$HS$1000,16,FALSE)</f>
        <v>27358</v>
      </c>
      <c r="P485" t="str">
        <f>VLOOKUP($D485,DSR!$B$7:$HS$1000,18,FALSE)</f>
        <v>nd</v>
      </c>
    </row>
    <row r="486" spans="1:16">
      <c r="A486" t="s">
        <v>47</v>
      </c>
      <c r="B486">
        <v>2013</v>
      </c>
      <c r="C486" t="s">
        <v>297</v>
      </c>
      <c r="D486" t="s">
        <v>913</v>
      </c>
      <c r="E486" t="str">
        <f>VLOOKUP($D486,DSR!$B$7:$HS$1000,2,FALSE)</f>
        <v>Zaštitni dodatak uz starosnu mirovinu prema ZOMIO-u</v>
      </c>
      <c r="F486" t="str">
        <f>VLOOKUP($D486,DSR!$B$7:$HS$1000,3,FALSE)</f>
        <v>Korisnik starosne mirovine čija je mirovina niža od propisanog iznosa, a korisnik ni članovi kućanstva nemaju drugih prihoda dovoljnih za uzdržavanje; Korisnik (korisnica) starosne mirovine ostvarene na osnovi mirovinskog staža od 35 (30) ili više, a manje od 40 (35) godina, neovisno o prihodu.</v>
      </c>
      <c r="G486" t="str">
        <f>VLOOKUP($D486,DSR!$B$7:$HS$1000,4,FALSE)</f>
        <v>DSR_004: §92-93</v>
      </c>
      <c r="H486" t="str">
        <f>VLOOKUP($D486,DSR!$B$7:$HS$1000,5,FALSE)</f>
        <v>MRMS</v>
      </c>
      <c r="I486" t="str">
        <f>VLOOKUP($D486,DSR!$B$7:$HS$1000,6,FALSE)</f>
        <v>HZMO</v>
      </c>
      <c r="J486" t="str">
        <f>VLOOKUP($D486,DSR!$B$7:$HS$1000,7,FALSE)</f>
        <v>NN</v>
      </c>
      <c r="K486" t="str">
        <f>VLOOKUP($D486,DSR!$B$7:$HS$1000,8,FALSE)</f>
        <v>OS</v>
      </c>
      <c r="L486" t="str">
        <f>VLOOKUP($D486,DSR!$B$7:$HS$1000,9,FALSE)</f>
        <v>D</v>
      </c>
      <c r="M486" t="str">
        <f>VLOOKUP($D486,DSR!$B$7:$HS$1000,10,FALSE)</f>
        <v>SP</v>
      </c>
      <c r="N486" t="str">
        <f>VLOOKUP($D486,DSR!$B$7:$HS$1000,11,FALSE)</f>
        <v>OA</v>
      </c>
      <c r="O486" s="247">
        <f>VLOOKUP($D486,DSR!$B$7:$HS$1000,20,FALSE)</f>
        <v>25351</v>
      </c>
      <c r="P486" t="str">
        <f>VLOOKUP($D486,DSR!$B$7:$HS$1000,22,FALSE)</f>
        <v>nd</v>
      </c>
    </row>
    <row r="487" spans="1:16">
      <c r="A487" t="s">
        <v>47</v>
      </c>
      <c r="B487">
        <v>2014</v>
      </c>
      <c r="C487" t="s">
        <v>297</v>
      </c>
      <c r="D487" t="s">
        <v>913</v>
      </c>
      <c r="E487" t="str">
        <f>VLOOKUP($D487,DSR!$B$7:$HS$1000,2,FALSE)</f>
        <v>Zaštitni dodatak uz starosnu mirovinu prema ZOMIO-u</v>
      </c>
      <c r="F487" t="str">
        <f>VLOOKUP($D487,DSR!$B$7:$HS$1000,3,FALSE)</f>
        <v>Korisnik starosne mirovine čija je mirovina niža od propisanog iznosa, a korisnik ni članovi kućanstva nemaju drugih prihoda dovoljnih za uzdržavanje; Korisnik (korisnica) starosne mirovine ostvarene na osnovi mirovinskog staža od 35 (30) ili više, a manje od 40 (35) godina, neovisno o prihodu.</v>
      </c>
      <c r="G487" t="str">
        <f>VLOOKUP($D487,DSR!$B$7:$HS$1000,4,FALSE)</f>
        <v>DSR_004: §92-93</v>
      </c>
      <c r="H487" t="str">
        <f>VLOOKUP($D487,DSR!$B$7:$HS$1000,5,FALSE)</f>
        <v>MRMS</v>
      </c>
      <c r="I487" t="str">
        <f>VLOOKUP($D487,DSR!$B$7:$HS$1000,6,FALSE)</f>
        <v>HZMO</v>
      </c>
      <c r="J487" t="str">
        <f>VLOOKUP($D487,DSR!$B$7:$HS$1000,7,FALSE)</f>
        <v>NN</v>
      </c>
      <c r="K487" t="str">
        <f>VLOOKUP($D487,DSR!$B$7:$HS$1000,8,FALSE)</f>
        <v>OS</v>
      </c>
      <c r="L487" t="str">
        <f>VLOOKUP($D487,DSR!$B$7:$HS$1000,9,FALSE)</f>
        <v>D</v>
      </c>
      <c r="M487" t="str">
        <f>VLOOKUP($D487,DSR!$B$7:$HS$1000,10,FALSE)</f>
        <v>SP</v>
      </c>
      <c r="N487" t="str">
        <f>VLOOKUP($D487,DSR!$B$7:$HS$1000,11,FALSE)</f>
        <v>OA</v>
      </c>
      <c r="O487" s="247">
        <f>VLOOKUP($D487,DSR!$B$7:$HS$1000,24,FALSE)</f>
        <v>23494</v>
      </c>
      <c r="P487" t="str">
        <f>VLOOKUP($D487,DSR!$B$7:$HS$1000,26,FALSE)</f>
        <v>nd</v>
      </c>
    </row>
    <row r="488" spans="1:16">
      <c r="A488" t="s">
        <v>47</v>
      </c>
      <c r="B488">
        <v>2015</v>
      </c>
      <c r="C488" t="s">
        <v>297</v>
      </c>
      <c r="D488" t="s">
        <v>913</v>
      </c>
      <c r="E488" t="str">
        <f>VLOOKUP($D488,DSR!$B$7:$HS$1000,2,FALSE)</f>
        <v>Zaštitni dodatak uz starosnu mirovinu prema ZOMIO-u</v>
      </c>
      <c r="F488" t="str">
        <f>VLOOKUP($D488,DSR!$B$7:$HS$1000,3,FALSE)</f>
        <v>Korisnik starosne mirovine čija je mirovina niža od propisanog iznosa, a korisnik ni članovi kućanstva nemaju drugih prihoda dovoljnih za uzdržavanje; Korisnik (korisnica) starosne mirovine ostvarene na osnovi mirovinskog staža od 35 (30) ili više, a manje od 40 (35) godina, neovisno o prihodu.</v>
      </c>
      <c r="G488" t="str">
        <f>VLOOKUP($D488,DSR!$B$7:$HS$1000,4,FALSE)</f>
        <v>DSR_004: §92-93</v>
      </c>
      <c r="H488" t="str">
        <f>VLOOKUP($D488,DSR!$B$7:$HS$1000,5,FALSE)</f>
        <v>MRMS</v>
      </c>
      <c r="I488" t="str">
        <f>VLOOKUP($D488,DSR!$B$7:$HS$1000,6,FALSE)</f>
        <v>HZMO</v>
      </c>
      <c r="J488" t="str">
        <f>VLOOKUP($D488,DSR!$B$7:$HS$1000,7,FALSE)</f>
        <v>NN</v>
      </c>
      <c r="K488" t="str">
        <f>VLOOKUP($D488,DSR!$B$7:$HS$1000,8,FALSE)</f>
        <v>OS</v>
      </c>
      <c r="L488" t="str">
        <f>VLOOKUP($D488,DSR!$B$7:$HS$1000,9,FALSE)</f>
        <v>D</v>
      </c>
      <c r="M488" t="str">
        <f>VLOOKUP($D488,DSR!$B$7:$HS$1000,10,FALSE)</f>
        <v>SP</v>
      </c>
      <c r="N488" t="str">
        <f>VLOOKUP($D488,DSR!$B$7:$HS$1000,11,FALSE)</f>
        <v>OA</v>
      </c>
      <c r="O488" s="247">
        <f>VLOOKUP($D488,DSR!$B$7:$HS$1000,28,FALSE)</f>
        <v>31168</v>
      </c>
      <c r="P488" t="str">
        <f>VLOOKUP($D488,DSR!$B$7:$HS$1000,30,FALSE)</f>
        <v>nd</v>
      </c>
    </row>
    <row r="489" spans="1:16">
      <c r="A489" t="s">
        <v>47</v>
      </c>
      <c r="B489">
        <v>2016</v>
      </c>
      <c r="C489" t="s">
        <v>297</v>
      </c>
      <c r="D489" t="s">
        <v>913</v>
      </c>
      <c r="E489" t="str">
        <f>VLOOKUP($D489,DSR!$B$7:$HS$1000,2,FALSE)</f>
        <v>Zaštitni dodatak uz starosnu mirovinu prema ZOMIO-u</v>
      </c>
      <c r="F489" t="str">
        <f>VLOOKUP($D489,DSR!$B$7:$HS$1000,3,FALSE)</f>
        <v>Korisnik starosne mirovine čija je mirovina niža od propisanog iznosa, a korisnik ni članovi kućanstva nemaju drugih prihoda dovoljnih za uzdržavanje; Korisnik (korisnica) starosne mirovine ostvarene na osnovi mirovinskog staža od 35 (30) ili više, a manje od 40 (35) godina, neovisno o prihodu.</v>
      </c>
      <c r="G489" t="str">
        <f>VLOOKUP($D489,DSR!$B$7:$HS$1000,4,FALSE)</f>
        <v>DSR_004: §92-93</v>
      </c>
      <c r="H489" t="str">
        <f>VLOOKUP($D489,DSR!$B$7:$HS$1000,5,FALSE)</f>
        <v>MRMS</v>
      </c>
      <c r="I489" t="str">
        <f>VLOOKUP($D489,DSR!$B$7:$HS$1000,6,FALSE)</f>
        <v>HZMO</v>
      </c>
      <c r="J489" t="str">
        <f>VLOOKUP($D489,DSR!$B$7:$HS$1000,7,FALSE)</f>
        <v>NN</v>
      </c>
      <c r="K489" t="str">
        <f>VLOOKUP($D489,DSR!$B$7:$HS$1000,8,FALSE)</f>
        <v>OS</v>
      </c>
      <c r="L489" t="str">
        <f>VLOOKUP($D489,DSR!$B$7:$HS$1000,9,FALSE)</f>
        <v>D</v>
      </c>
      <c r="M489" t="str">
        <f>VLOOKUP($D489,DSR!$B$7:$HS$1000,10,FALSE)</f>
        <v>SP</v>
      </c>
      <c r="N489" t="str">
        <f>VLOOKUP($D489,DSR!$B$7:$HS$1000,11,FALSE)</f>
        <v>OA</v>
      </c>
      <c r="O489" s="247">
        <f>VLOOKUP($D489,DSR!$B$7:$HS$1000,32,FALSE)</f>
        <v>28822</v>
      </c>
      <c r="P489" t="str">
        <f>VLOOKUP($D489,DSR!$B$7:$HS$1000,34,FALSE)</f>
        <v>nd</v>
      </c>
    </row>
    <row r="490" spans="1:16">
      <c r="A490" t="s">
        <v>53</v>
      </c>
      <c r="B490">
        <v>2015</v>
      </c>
      <c r="C490" t="s">
        <v>297</v>
      </c>
      <c r="D490" t="s">
        <v>1518</v>
      </c>
      <c r="E490" t="str">
        <f>VLOOKUP($D490,GRI!$B$7:$BO$495,2,FALSE)</f>
        <v>Pravo na novčanu pomoć za umirovljenike (GRI)</v>
      </c>
      <c r="F490" t="str">
        <f>VLOOKUP($D490,GRI!$B$7:$BO$495,3,FALSE)</f>
        <v>Umirovljenik</v>
      </c>
      <c r="G490" t="str">
        <f>VLOOKUP($D490,GRI!$B$7:$BO$495,4,FALSE)</f>
        <v>GRI_01: §43., GRI_02</v>
      </c>
      <c r="H490" t="str">
        <f>VLOOKUP($D490,GRI!$B$7:$BO$495,5,FALSE)</f>
        <v>GRI</v>
      </c>
      <c r="I490" t="str">
        <f>VLOOKUP($D490,GRI!$B$7:$BO$495,6,FALSE)</f>
        <v>GRI</v>
      </c>
      <c r="J490" t="str">
        <f>VLOOKUP($D490,GRI!$B$7:$BO$495,7,FALSE)</f>
        <v>NN</v>
      </c>
      <c r="K490" t="str">
        <f>VLOOKUP($D490,GRI!$B$7:$BO$495,8,FALSE)</f>
        <v>KS</v>
      </c>
      <c r="L490" t="str">
        <f>VLOOKUP($D490,GRI!$B$7:$BO$495,9,FALSE)</f>
        <v>D</v>
      </c>
      <c r="M490" t="str">
        <f>VLOOKUP($D490,GRI!$B$7:$BO$495,10,FALSE)</f>
        <v>SP</v>
      </c>
      <c r="N490" t="str">
        <f>VLOOKUP($D490,GRI!$B$7:$BO$495,11,FALSE)</f>
        <v>OA</v>
      </c>
      <c r="O490">
        <f>VLOOKUP($D490,GRI!$B$7:$BO$495,12,FALSE)</f>
        <v>925</v>
      </c>
      <c r="P490">
        <f>VLOOKUP($D490,GRI!$B$7:$BO$495,14,FALSE)</f>
        <v>2434477</v>
      </c>
    </row>
    <row r="491" spans="1:16">
      <c r="A491" t="s">
        <v>55</v>
      </c>
      <c r="B491">
        <v>2015</v>
      </c>
      <c r="C491" t="s">
        <v>297</v>
      </c>
      <c r="D491" t="s">
        <v>1420</v>
      </c>
      <c r="E491" t="str">
        <f>VLOOKUP($D491,GST!$B$7:$BO$495,2,FALSE)</f>
        <v>Naknade umirovljenicima (GST)</v>
      </c>
      <c r="F491" t="str">
        <f>VLOOKUP($D491,GST!$B$7:$BO$495,3,FALSE)</f>
        <v>Umirovljenik</v>
      </c>
      <c r="G491" t="str">
        <f>VLOOKUP($D491,GST!$B$7:$BO$495,4,FALSE)</f>
        <v>GST_01: §28</v>
      </c>
      <c r="H491" t="str">
        <f>VLOOKUP($D491,GST!$B$7:$BO$495,5,FALSE)</f>
        <v>GST</v>
      </c>
      <c r="I491" t="str">
        <f>VLOOKUP($D491,GST!$B$7:$BO$495,6,FALSE)</f>
        <v>GST</v>
      </c>
      <c r="J491" t="str">
        <f>VLOOKUP($D491,GST!$B$7:$BO$495,7,FALSE)</f>
        <v>NN</v>
      </c>
      <c r="K491" t="str">
        <f>VLOOKUP($D491,GST!$B$7:$BO$495,8,FALSE)</f>
        <v>KS</v>
      </c>
      <c r="L491" t="str">
        <f>VLOOKUP($D491,GST!$B$7:$BO$495,9,FALSE)</f>
        <v>D</v>
      </c>
      <c r="M491" t="str">
        <f>VLOOKUP($D491,GST!$B$7:$BO$495,10,FALSE)</f>
        <v>SP</v>
      </c>
      <c r="N491" t="str">
        <f>VLOOKUP($D491,GST!$B$7:$BO$495,11,FALSE)</f>
        <v>OA</v>
      </c>
      <c r="O491">
        <f>VLOOKUP($D491,GST!$B$7:$BO$495,12,FALSE)</f>
        <v>7732</v>
      </c>
      <c r="P491">
        <f>VLOOKUP($D491,GST!$B$7:$BO$495,14,FALSE)</f>
        <v>11886338</v>
      </c>
    </row>
    <row r="492" spans="1:16">
      <c r="A492" t="s">
        <v>57</v>
      </c>
      <c r="B492">
        <v>2015</v>
      </c>
      <c r="C492" t="s">
        <v>297</v>
      </c>
      <c r="D492" t="s">
        <v>1314</v>
      </c>
      <c r="E492" t="str">
        <f>VLOOKUP($D492,GZG!$B$7:$BO$495,2,FALSE)</f>
        <v>Novčana pomoć umirovljenicima (GZG)</v>
      </c>
      <c r="F492" t="str">
        <f>VLOOKUP($D492,GZG!$B$7:$BO$495,3,FALSE)</f>
        <v>Korisnik mirovine</v>
      </c>
      <c r="G492" t="str">
        <f>VLOOKUP($D492,GZG!$B$7:$BO$495,4,FALSE)</f>
        <v>GZG_01: §7-11</v>
      </c>
      <c r="H492" t="str">
        <f>VLOOKUP($D492,GZG!$B$7:$BO$495,5,FALSE)</f>
        <v>GZG</v>
      </c>
      <c r="I492" t="str">
        <f>VLOOKUP($D492,GZG!$B$7:$BO$495,6,FALSE)</f>
        <v>GZG</v>
      </c>
      <c r="J492" t="str">
        <f>VLOOKUP($D492,GZG!$B$7:$BO$495,7,FALSE)</f>
        <v>NN</v>
      </c>
      <c r="K492" t="str">
        <f>VLOOKUP($D492,GZG!$B$7:$BO$495,8,FALSE)</f>
        <v>KS</v>
      </c>
      <c r="L492" t="str">
        <f>VLOOKUP($D492,GZG!$B$7:$BO$495,9,FALSE)</f>
        <v>D</v>
      </c>
      <c r="M492" t="str">
        <f>VLOOKUP($D492,GZG!$B$7:$BO$495,10,FALSE)</f>
        <v>SP</v>
      </c>
      <c r="N492" t="str">
        <f>VLOOKUP($D492,GZG!$B$7:$BO$495,11,FALSE)</f>
        <v>OA</v>
      </c>
      <c r="O492">
        <f>VLOOKUP($D492,GZG!$B$7:$BO$495,12,FALSE)</f>
        <v>12223</v>
      </c>
      <c r="P492">
        <f>VLOOKUP($D492,GZG!$B$7:$BO$495,14,FALSE)</f>
        <v>64820100</v>
      </c>
    </row>
    <row r="493" spans="1:16">
      <c r="A493" t="s">
        <v>97</v>
      </c>
      <c r="B493">
        <v>2015</v>
      </c>
      <c r="C493" t="s">
        <v>297</v>
      </c>
      <c r="D493" t="s">
        <v>1697</v>
      </c>
      <c r="E493" t="str">
        <f>VLOOKUP($D493,ZOB!$B$7:$BO$495,2,FALSE)</f>
        <v>Jednokratne novčane pomoći umirovljenicima (ZOB)</v>
      </c>
      <c r="F493" t="str">
        <f>VLOOKUP($D493,ZOB!$B$7:$BO$495,3,FALSE)</f>
        <v>Umirovljenik</v>
      </c>
      <c r="G493" t="str">
        <f>VLOOKUP($D493,ZOB!$B$7:$BO$495,4,FALSE)</f>
        <v>ZOB_02</v>
      </c>
      <c r="H493" t="str">
        <f>VLOOKUP($D493,ZOB!$B$7:$BO$495,5,FALSE)</f>
        <v>ZOB</v>
      </c>
      <c r="I493" t="str">
        <f>VLOOKUP($D493,ZOB!$B$7:$BO$495,6,FALSE)</f>
        <v>ZOB</v>
      </c>
      <c r="J493" t="str">
        <f>VLOOKUP($D493,ZOB!$B$7:$BO$495,7,FALSE)</f>
        <v>NN</v>
      </c>
      <c r="K493" t="str">
        <f>VLOOKUP($D493,ZOB!$B$7:$BO$495,8,FALSE)</f>
        <v>KS</v>
      </c>
      <c r="L493" t="str">
        <f>VLOOKUP($D493,ZOB!$B$7:$BO$495,9,FALSE)</f>
        <v>D</v>
      </c>
      <c r="M493" t="str">
        <f>VLOOKUP($D493,ZOB!$B$7:$BO$495,10,FALSE)</f>
        <v>SP</v>
      </c>
      <c r="N493" t="str">
        <f>VLOOKUP($D493,ZOB!$B$7:$BO$495,11,FALSE)</f>
        <v>OA</v>
      </c>
      <c r="O493" t="str">
        <f>VLOOKUP($D493,ZOB!$B$7:$BO$495,12,FALSE)</f>
        <v>nd</v>
      </c>
      <c r="P493">
        <f>VLOOKUP($D493,ZOB!$B$7:$BO$495,14,FALSE)</f>
        <v>923550</v>
      </c>
    </row>
    <row r="494" spans="1:16">
      <c r="A494" t="s">
        <v>47</v>
      </c>
      <c r="B494">
        <v>2011</v>
      </c>
      <c r="C494" t="s">
        <v>358</v>
      </c>
      <c r="D494" t="s">
        <v>1234</v>
      </c>
      <c r="E494" t="str">
        <f>VLOOKUP($D494,DSR!$B$7:$HS$1000,2,FALSE)</f>
        <v>Zajamčena minimalna naknada / Pomoć za uzdržavanje / Stalna pomoć</v>
      </c>
      <c r="F494" t="str">
        <f>VLOOKUP($D494,DSR!$B$7:$HS$1000,3,FALSE)</f>
        <v>Osobe koje nemaju dovoljno sredstava za podmirenje osnovnih životnih potreba</v>
      </c>
      <c r="G494" t="str">
        <f>VLOOKUP($D494,DSR!$B$7:$HS$1000,4,FALSE)</f>
        <v>DSR_017d: §26-40</v>
      </c>
      <c r="H494" t="str">
        <f>VLOOKUP($D494,DSR!$B$7:$HS$1000,5,FALSE)</f>
        <v>MDOMSP</v>
      </c>
      <c r="I494" t="str">
        <f>VLOOKUP($D494,DSR!$B$7:$HS$1000,6,FALSE)</f>
        <v>MDOMSP</v>
      </c>
      <c r="J494" t="str">
        <f>VLOOKUP($D494,DSR!$B$7:$HS$1000,7,FALSE)</f>
        <v>NN</v>
      </c>
      <c r="K494" t="str">
        <f>VLOOKUP($D494,DSR!$B$7:$HS$1000,8,FALSE)</f>
        <v>SI</v>
      </c>
      <c r="L494" t="str">
        <f>VLOOKUP($D494,DSR!$B$7:$HS$1000,9,FALSE)</f>
        <v>D+I</v>
      </c>
      <c r="M494" t="str">
        <f>VLOOKUP($D494,DSR!$B$7:$HS$1000,10,FALSE)</f>
        <v>S1</v>
      </c>
      <c r="N494" t="str">
        <f>VLOOKUP($D494,DSR!$B$7:$HS$1000,11,FALSE)</f>
        <v>SA</v>
      </c>
    </row>
    <row r="495" spans="1:16">
      <c r="A495" t="s">
        <v>47</v>
      </c>
      <c r="B495">
        <v>2012</v>
      </c>
      <c r="C495" t="s">
        <v>358</v>
      </c>
      <c r="D495" t="s">
        <v>1234</v>
      </c>
      <c r="E495" t="str">
        <f>VLOOKUP($D495,DSR!$B$7:$HS$1000,2,FALSE)</f>
        <v>Zajamčena minimalna naknada / Pomoć za uzdržavanje / Stalna pomoć</v>
      </c>
      <c r="F495" t="str">
        <f>VLOOKUP($D495,DSR!$B$7:$HS$1000,3,FALSE)</f>
        <v>Osobe koje nemaju dovoljno sredstava za podmirenje osnovnih životnih potreba</v>
      </c>
      <c r="G495" t="str">
        <f>VLOOKUP($D495,DSR!$B$7:$HS$1000,4,FALSE)</f>
        <v>DSR_017d: §26-40</v>
      </c>
      <c r="H495" t="str">
        <f>VLOOKUP($D495,DSR!$B$7:$HS$1000,5,FALSE)</f>
        <v>MDOMSP</v>
      </c>
      <c r="I495" t="str">
        <f>VLOOKUP($D495,DSR!$B$7:$HS$1000,6,FALSE)</f>
        <v>MDOMSP</v>
      </c>
      <c r="J495" t="str">
        <f>VLOOKUP($D495,DSR!$B$7:$HS$1000,7,FALSE)</f>
        <v>NN</v>
      </c>
      <c r="K495" t="str">
        <f>VLOOKUP($D495,DSR!$B$7:$HS$1000,8,FALSE)</f>
        <v>SI</v>
      </c>
      <c r="L495" t="str">
        <f>VLOOKUP($D495,DSR!$B$7:$HS$1000,9,FALSE)</f>
        <v>D+I</v>
      </c>
      <c r="M495" t="str">
        <f>VLOOKUP($D495,DSR!$B$7:$HS$1000,10,FALSE)</f>
        <v>S1</v>
      </c>
      <c r="N495" t="str">
        <f>VLOOKUP($D495,DSR!$B$7:$HS$1000,11,FALSE)</f>
        <v>SA</v>
      </c>
    </row>
    <row r="496" spans="1:16">
      <c r="A496" t="s">
        <v>47</v>
      </c>
      <c r="B496">
        <v>2013</v>
      </c>
      <c r="C496" t="s">
        <v>358</v>
      </c>
      <c r="D496" t="s">
        <v>1234</v>
      </c>
      <c r="E496" t="str">
        <f>VLOOKUP($D496,DSR!$B$7:$HS$1000,2,FALSE)</f>
        <v>Zajamčena minimalna naknada / Pomoć za uzdržavanje / Stalna pomoć</v>
      </c>
      <c r="F496" t="str">
        <f>VLOOKUP($D496,DSR!$B$7:$HS$1000,3,FALSE)</f>
        <v>Osobe koje nemaju dovoljno sredstava za podmirenje osnovnih životnih potreba</v>
      </c>
      <c r="G496" t="str">
        <f>VLOOKUP($D496,DSR!$B$7:$HS$1000,4,FALSE)</f>
        <v>DSR_017d: §26-40</v>
      </c>
      <c r="H496" t="str">
        <f>VLOOKUP($D496,DSR!$B$7:$HS$1000,5,FALSE)</f>
        <v>MDOMSP</v>
      </c>
      <c r="I496" t="str">
        <f>VLOOKUP($D496,DSR!$B$7:$HS$1000,6,FALSE)</f>
        <v>MDOMSP</v>
      </c>
      <c r="J496" t="str">
        <f>VLOOKUP($D496,DSR!$B$7:$HS$1000,7,FALSE)</f>
        <v>NN</v>
      </c>
      <c r="K496" t="str">
        <f>VLOOKUP($D496,DSR!$B$7:$HS$1000,8,FALSE)</f>
        <v>SI</v>
      </c>
      <c r="L496" t="str">
        <f>VLOOKUP($D496,DSR!$B$7:$HS$1000,9,FALSE)</f>
        <v>D+I</v>
      </c>
      <c r="M496" t="str">
        <f>VLOOKUP($D496,DSR!$B$7:$HS$1000,10,FALSE)</f>
        <v>S1</v>
      </c>
      <c r="N496" t="str">
        <f>VLOOKUP($D496,DSR!$B$7:$HS$1000,11,FALSE)</f>
        <v>SA</v>
      </c>
      <c r="O496" s="247">
        <f>VLOOKUP($D496,DSR!$B$7:$HS$1000,20,FALSE)</f>
        <v>49901</v>
      </c>
      <c r="P496">
        <f>VLOOKUP($D496,DSR!$B$7:$HS$1000,22,FALSE)</f>
        <v>614713437.75999999</v>
      </c>
    </row>
    <row r="497" spans="1:16">
      <c r="A497" t="s">
        <v>47</v>
      </c>
      <c r="B497">
        <v>2014</v>
      </c>
      <c r="C497" t="s">
        <v>358</v>
      </c>
      <c r="D497" t="s">
        <v>1234</v>
      </c>
      <c r="E497" t="str">
        <f>VLOOKUP($D497,DSR!$B$7:$HS$1000,2,FALSE)</f>
        <v>Zajamčena minimalna naknada / Pomoć za uzdržavanje / Stalna pomoć</v>
      </c>
      <c r="F497" t="str">
        <f>VLOOKUP($D497,DSR!$B$7:$HS$1000,3,FALSE)</f>
        <v>Osobe koje nemaju dovoljno sredstava za podmirenje osnovnih životnih potreba</v>
      </c>
      <c r="G497" t="str">
        <f>VLOOKUP($D497,DSR!$B$7:$HS$1000,4,FALSE)</f>
        <v>DSR_017d: §26-40</v>
      </c>
      <c r="H497" t="str">
        <f>VLOOKUP($D497,DSR!$B$7:$HS$1000,5,FALSE)</f>
        <v>MDOMSP</v>
      </c>
      <c r="I497" t="str">
        <f>VLOOKUP($D497,DSR!$B$7:$HS$1000,6,FALSE)</f>
        <v>MDOMSP</v>
      </c>
      <c r="J497" t="str">
        <f>VLOOKUP($D497,DSR!$B$7:$HS$1000,7,FALSE)</f>
        <v>NN</v>
      </c>
      <c r="K497" t="str">
        <f>VLOOKUP($D497,DSR!$B$7:$HS$1000,8,FALSE)</f>
        <v>SI</v>
      </c>
      <c r="L497" t="str">
        <f>VLOOKUP($D497,DSR!$B$7:$HS$1000,9,FALSE)</f>
        <v>D+I</v>
      </c>
      <c r="M497" t="str">
        <f>VLOOKUP($D497,DSR!$B$7:$HS$1000,10,FALSE)</f>
        <v>S1</v>
      </c>
      <c r="N497" t="str">
        <f>VLOOKUP($D497,DSR!$B$7:$HS$1000,11,FALSE)</f>
        <v>SA</v>
      </c>
      <c r="O497" s="247">
        <f>VLOOKUP($D497,DSR!$B$7:$HS$1000,24,FALSE)</f>
        <v>49053</v>
      </c>
      <c r="P497">
        <f>VLOOKUP($D497,DSR!$B$7:$HS$1000,26,FALSE)</f>
        <v>645211614.88</v>
      </c>
    </row>
    <row r="498" spans="1:16">
      <c r="A498" t="s">
        <v>47</v>
      </c>
      <c r="B498">
        <v>2015</v>
      </c>
      <c r="C498" t="s">
        <v>358</v>
      </c>
      <c r="D498" t="s">
        <v>1234</v>
      </c>
      <c r="E498" t="str">
        <f>VLOOKUP($D498,DSR!$B$7:$HS$1000,2,FALSE)</f>
        <v>Zajamčena minimalna naknada / Pomoć za uzdržavanje / Stalna pomoć</v>
      </c>
      <c r="F498" t="str">
        <f>VLOOKUP($D498,DSR!$B$7:$HS$1000,3,FALSE)</f>
        <v>Osobe koje nemaju dovoljno sredstava za podmirenje osnovnih životnih potreba</v>
      </c>
      <c r="G498" t="str">
        <f>VLOOKUP($D498,DSR!$B$7:$HS$1000,4,FALSE)</f>
        <v>DSR_017d: §26-40</v>
      </c>
      <c r="H498" t="str">
        <f>VLOOKUP($D498,DSR!$B$7:$HS$1000,5,FALSE)</f>
        <v>MDOMSP</v>
      </c>
      <c r="I498" t="str">
        <f>VLOOKUP($D498,DSR!$B$7:$HS$1000,6,FALSE)</f>
        <v>MDOMSP</v>
      </c>
      <c r="J498" t="str">
        <f>VLOOKUP($D498,DSR!$B$7:$HS$1000,7,FALSE)</f>
        <v>NN</v>
      </c>
      <c r="K498" t="str">
        <f>VLOOKUP($D498,DSR!$B$7:$HS$1000,8,FALSE)</f>
        <v>SI</v>
      </c>
      <c r="L498" t="str">
        <f>VLOOKUP($D498,DSR!$B$7:$HS$1000,9,FALSE)</f>
        <v>D+I</v>
      </c>
      <c r="M498" t="str">
        <f>VLOOKUP($D498,DSR!$B$7:$HS$1000,10,FALSE)</f>
        <v>S1</v>
      </c>
      <c r="N498" t="str">
        <f>VLOOKUP($D498,DSR!$B$7:$HS$1000,11,FALSE)</f>
        <v>SA</v>
      </c>
      <c r="O498" s="247">
        <f>VLOOKUP($D498,DSR!$B$7:$HS$1000,28,FALSE)</f>
        <v>50974</v>
      </c>
      <c r="P498">
        <f>VLOOKUP($D498,DSR!$B$7:$HS$1000,30,FALSE)</f>
        <v>607655496</v>
      </c>
    </row>
    <row r="499" spans="1:16">
      <c r="A499" t="s">
        <v>47</v>
      </c>
      <c r="B499">
        <v>2016</v>
      </c>
      <c r="C499" t="s">
        <v>358</v>
      </c>
      <c r="D499" t="s">
        <v>1234</v>
      </c>
      <c r="E499" t="str">
        <f>VLOOKUP($D499,DSR!$B$7:$HS$1000,2,FALSE)</f>
        <v>Zajamčena minimalna naknada / Pomoć za uzdržavanje / Stalna pomoć</v>
      </c>
      <c r="F499" t="str">
        <f>VLOOKUP($D499,DSR!$B$7:$HS$1000,3,FALSE)</f>
        <v>Osobe koje nemaju dovoljno sredstava za podmirenje osnovnih životnih potreba</v>
      </c>
      <c r="G499" t="str">
        <f>VLOOKUP($D499,DSR!$B$7:$HS$1000,4,FALSE)</f>
        <v>DSR_017d: §26-40</v>
      </c>
      <c r="H499" t="str">
        <f>VLOOKUP($D499,DSR!$B$7:$HS$1000,5,FALSE)</f>
        <v>MDOMSP</v>
      </c>
      <c r="I499" t="str">
        <f>VLOOKUP($D499,DSR!$B$7:$HS$1000,6,FALSE)</f>
        <v>MDOMSP</v>
      </c>
      <c r="J499" t="str">
        <f>VLOOKUP($D499,DSR!$B$7:$HS$1000,7,FALSE)</f>
        <v>NN</v>
      </c>
      <c r="K499" t="str">
        <f>VLOOKUP($D499,DSR!$B$7:$HS$1000,8,FALSE)</f>
        <v>SI</v>
      </c>
      <c r="L499" t="str">
        <f>VLOOKUP($D499,DSR!$B$7:$HS$1000,9,FALSE)</f>
        <v>D+I</v>
      </c>
      <c r="M499" t="str">
        <f>VLOOKUP($D499,DSR!$B$7:$HS$1000,10,FALSE)</f>
        <v>S1</v>
      </c>
      <c r="N499" t="str">
        <f>VLOOKUP($D499,DSR!$B$7:$HS$1000,11,FALSE)</f>
        <v>SA</v>
      </c>
      <c r="O499" s="247" t="str">
        <f>VLOOKUP($D499,DSR!$B$7:$HS$1000,32,FALSE)</f>
        <v>nd</v>
      </c>
      <c r="P499" t="str">
        <f>VLOOKUP($D499,DSR!$B$7:$HS$1000,34,FALSE)</f>
        <v>nd</v>
      </c>
    </row>
    <row r="500" spans="1:16">
      <c r="A500" t="s">
        <v>47</v>
      </c>
      <c r="B500">
        <v>2011</v>
      </c>
      <c r="C500" t="s">
        <v>358</v>
      </c>
      <c r="D500" t="s">
        <v>1268</v>
      </c>
      <c r="E500" t="str">
        <f>VLOOKUP($D500,DSR!$B$7:$HS$1000,2,FALSE)</f>
        <v>Jednokratna naknada (pomoć) osobama u trenutačnim materijalnim poteškoćama</v>
      </c>
      <c r="F500" t="str">
        <f>VLOOKUP($D500,DSR!$B$7:$HS$1000,3,FALSE)</f>
        <v>Osoba koja zbog trenutačnih materijalnih teškoća nije u mogućnosti podmiriti osnovne životne potrebe nastale zbog rođenja ili školovanja djeteta, bolesti ili smrti člana obitelji, elementarne nepogode i slično</v>
      </c>
      <c r="G500" t="str">
        <f>VLOOKUP($D500,DSR!$B$7:$HS$1000,4,FALSE)</f>
        <v>DSR_017d: §46-50</v>
      </c>
      <c r="H500" t="str">
        <f>VLOOKUP($D500,DSR!$B$7:$HS$1000,5,FALSE)</f>
        <v>MDOMSP</v>
      </c>
      <c r="I500" t="str">
        <f>VLOOKUP($D500,DSR!$B$7:$HS$1000,6,FALSE)</f>
        <v>MDOMSP</v>
      </c>
      <c r="J500" t="str">
        <f>VLOOKUP($D500,DSR!$B$7:$HS$1000,7,FALSE)</f>
        <v>NN</v>
      </c>
      <c r="K500" t="str">
        <f>VLOOKUP($D500,DSR!$B$7:$HS$1000,8,FALSE)</f>
        <v>SI</v>
      </c>
      <c r="L500" t="str">
        <f>VLOOKUP($D500,DSR!$B$7:$HS$1000,9,FALSE)</f>
        <v>D+I</v>
      </c>
      <c r="M500" t="str">
        <f>VLOOKUP($D500,DSR!$B$7:$HS$1000,10,FALSE)</f>
        <v>S2</v>
      </c>
      <c r="N500" t="str">
        <f>VLOOKUP($D500,DSR!$B$7:$HS$1000,11,FALSE)</f>
        <v>SA</v>
      </c>
    </row>
    <row r="501" spans="1:16">
      <c r="A501" t="s">
        <v>47</v>
      </c>
      <c r="B501">
        <v>2012</v>
      </c>
      <c r="C501" t="s">
        <v>358</v>
      </c>
      <c r="D501" t="s">
        <v>1268</v>
      </c>
      <c r="E501" t="str">
        <f>VLOOKUP($D501,DSR!$B$7:$HS$1000,2,FALSE)</f>
        <v>Jednokratna naknada (pomoć) osobama u trenutačnim materijalnim poteškoćama</v>
      </c>
      <c r="F501" t="str">
        <f>VLOOKUP($D501,DSR!$B$7:$HS$1000,3,FALSE)</f>
        <v>Osoba koja zbog trenutačnih materijalnih teškoća nije u mogućnosti podmiriti osnovne životne potrebe nastale zbog rođenja ili školovanja djeteta, bolesti ili smrti člana obitelji, elementarne nepogode i slično</v>
      </c>
      <c r="G501" t="str">
        <f>VLOOKUP($D501,DSR!$B$7:$HS$1000,4,FALSE)</f>
        <v>DSR_017d: §46-50</v>
      </c>
      <c r="H501" t="str">
        <f>VLOOKUP($D501,DSR!$B$7:$HS$1000,5,FALSE)</f>
        <v>MDOMSP</v>
      </c>
      <c r="I501" t="str">
        <f>VLOOKUP($D501,DSR!$B$7:$HS$1000,6,FALSE)</f>
        <v>MDOMSP</v>
      </c>
      <c r="J501" t="str">
        <f>VLOOKUP($D501,DSR!$B$7:$HS$1000,7,FALSE)</f>
        <v>NN</v>
      </c>
      <c r="K501" t="str">
        <f>VLOOKUP($D501,DSR!$B$7:$HS$1000,8,FALSE)</f>
        <v>SI</v>
      </c>
      <c r="L501" t="str">
        <f>VLOOKUP($D501,DSR!$B$7:$HS$1000,9,FALSE)</f>
        <v>D+I</v>
      </c>
      <c r="M501" t="str">
        <f>VLOOKUP($D501,DSR!$B$7:$HS$1000,10,FALSE)</f>
        <v>S2</v>
      </c>
      <c r="N501" t="str">
        <f>VLOOKUP($D501,DSR!$B$7:$HS$1000,11,FALSE)</f>
        <v>SA</v>
      </c>
    </row>
    <row r="502" spans="1:16">
      <c r="A502" t="s">
        <v>47</v>
      </c>
      <c r="B502">
        <v>2013</v>
      </c>
      <c r="C502" t="s">
        <v>358</v>
      </c>
      <c r="D502" t="s">
        <v>1268</v>
      </c>
      <c r="E502" t="str">
        <f>VLOOKUP($D502,DSR!$B$7:$HS$1000,2,FALSE)</f>
        <v>Jednokratna naknada (pomoć) osobama u trenutačnim materijalnim poteškoćama</v>
      </c>
      <c r="F502" t="str">
        <f>VLOOKUP($D502,DSR!$B$7:$HS$1000,3,FALSE)</f>
        <v>Osoba koja zbog trenutačnih materijalnih teškoća nije u mogućnosti podmiriti osnovne životne potrebe nastale zbog rođenja ili školovanja djeteta, bolesti ili smrti člana obitelji, elementarne nepogode i slično</v>
      </c>
      <c r="G502" t="str">
        <f>VLOOKUP($D502,DSR!$B$7:$HS$1000,4,FALSE)</f>
        <v>DSR_017d: §46-50</v>
      </c>
      <c r="H502" t="str">
        <f>VLOOKUP($D502,DSR!$B$7:$HS$1000,5,FALSE)</f>
        <v>MDOMSP</v>
      </c>
      <c r="I502" t="str">
        <f>VLOOKUP($D502,DSR!$B$7:$HS$1000,6,FALSE)</f>
        <v>MDOMSP</v>
      </c>
      <c r="J502" t="str">
        <f>VLOOKUP($D502,DSR!$B$7:$HS$1000,7,FALSE)</f>
        <v>NN</v>
      </c>
      <c r="K502" t="str">
        <f>VLOOKUP($D502,DSR!$B$7:$HS$1000,8,FALSE)</f>
        <v>SI</v>
      </c>
      <c r="L502" t="str">
        <f>VLOOKUP($D502,DSR!$B$7:$HS$1000,9,FALSE)</f>
        <v>D+I</v>
      </c>
      <c r="M502" t="str">
        <f>VLOOKUP($D502,DSR!$B$7:$HS$1000,10,FALSE)</f>
        <v>S2</v>
      </c>
      <c r="N502" t="str">
        <f>VLOOKUP($D502,DSR!$B$7:$HS$1000,11,FALSE)</f>
        <v>SA</v>
      </c>
      <c r="O502" s="247">
        <f>VLOOKUP($D502,DSR!$B$7:$HS$1000,20,FALSE)</f>
        <v>47674</v>
      </c>
      <c r="P502">
        <f>VLOOKUP($D502,DSR!$B$7:$HS$1000,22,FALSE)</f>
        <v>75466188.310000002</v>
      </c>
    </row>
    <row r="503" spans="1:16">
      <c r="A503" t="s">
        <v>47</v>
      </c>
      <c r="B503">
        <v>2014</v>
      </c>
      <c r="C503" t="s">
        <v>358</v>
      </c>
      <c r="D503" t="s">
        <v>1268</v>
      </c>
      <c r="E503" t="str">
        <f>VLOOKUP($D503,DSR!$B$7:$HS$1000,2,FALSE)</f>
        <v>Jednokratna naknada (pomoć) osobama u trenutačnim materijalnim poteškoćama</v>
      </c>
      <c r="F503" t="str">
        <f>VLOOKUP($D503,DSR!$B$7:$HS$1000,3,FALSE)</f>
        <v>Osoba koja zbog trenutačnih materijalnih teškoća nije u mogućnosti podmiriti osnovne životne potrebe nastale zbog rođenja ili školovanja djeteta, bolesti ili smrti člana obitelji, elementarne nepogode i slično</v>
      </c>
      <c r="G503" t="str">
        <f>VLOOKUP($D503,DSR!$B$7:$HS$1000,4,FALSE)</f>
        <v>DSR_017d: §46-50</v>
      </c>
      <c r="H503" t="str">
        <f>VLOOKUP($D503,DSR!$B$7:$HS$1000,5,FALSE)</f>
        <v>MDOMSP</v>
      </c>
      <c r="I503" t="str">
        <f>VLOOKUP($D503,DSR!$B$7:$HS$1000,6,FALSE)</f>
        <v>MDOMSP</v>
      </c>
      <c r="J503" t="str">
        <f>VLOOKUP($D503,DSR!$B$7:$HS$1000,7,FALSE)</f>
        <v>NN</v>
      </c>
      <c r="K503" t="str">
        <f>VLOOKUP($D503,DSR!$B$7:$HS$1000,8,FALSE)</f>
        <v>SI</v>
      </c>
      <c r="L503" t="str">
        <f>VLOOKUP($D503,DSR!$B$7:$HS$1000,9,FALSE)</f>
        <v>D+I</v>
      </c>
      <c r="M503" t="str">
        <f>VLOOKUP($D503,DSR!$B$7:$HS$1000,10,FALSE)</f>
        <v>S2</v>
      </c>
      <c r="N503" t="str">
        <f>VLOOKUP($D503,DSR!$B$7:$HS$1000,11,FALSE)</f>
        <v>SA</v>
      </c>
      <c r="O503" s="247">
        <f>VLOOKUP($D503,DSR!$B$7:$HS$1000,24,FALSE)</f>
        <v>54247</v>
      </c>
      <c r="P503">
        <f>VLOOKUP($D503,DSR!$B$7:$HS$1000,26,FALSE)</f>
        <v>66365020.310000002</v>
      </c>
    </row>
    <row r="504" spans="1:16">
      <c r="A504" t="s">
        <v>47</v>
      </c>
      <c r="B504">
        <v>2015</v>
      </c>
      <c r="C504" t="s">
        <v>358</v>
      </c>
      <c r="D504" t="s">
        <v>1268</v>
      </c>
      <c r="E504" t="str">
        <f>VLOOKUP($D504,DSR!$B$7:$HS$1000,2,FALSE)</f>
        <v>Jednokratna naknada (pomoć) osobama u trenutačnim materijalnim poteškoćama</v>
      </c>
      <c r="F504" t="str">
        <f>VLOOKUP($D504,DSR!$B$7:$HS$1000,3,FALSE)</f>
        <v>Osoba koja zbog trenutačnih materijalnih teškoća nije u mogućnosti podmiriti osnovne životne potrebe nastale zbog rođenja ili školovanja djeteta, bolesti ili smrti člana obitelji, elementarne nepogode i slično</v>
      </c>
      <c r="G504" t="str">
        <f>VLOOKUP($D504,DSR!$B$7:$HS$1000,4,FALSE)</f>
        <v>DSR_017d: §46-50</v>
      </c>
      <c r="H504" t="str">
        <f>VLOOKUP($D504,DSR!$B$7:$HS$1000,5,FALSE)</f>
        <v>MDOMSP</v>
      </c>
      <c r="I504" t="str">
        <f>VLOOKUP($D504,DSR!$B$7:$HS$1000,6,FALSE)</f>
        <v>MDOMSP</v>
      </c>
      <c r="J504" t="str">
        <f>VLOOKUP($D504,DSR!$B$7:$HS$1000,7,FALSE)</f>
        <v>NN</v>
      </c>
      <c r="K504" t="str">
        <f>VLOOKUP($D504,DSR!$B$7:$HS$1000,8,FALSE)</f>
        <v>SI</v>
      </c>
      <c r="L504" t="str">
        <f>VLOOKUP($D504,DSR!$B$7:$HS$1000,9,FALSE)</f>
        <v>D+I</v>
      </c>
      <c r="M504" t="str">
        <f>VLOOKUP($D504,DSR!$B$7:$HS$1000,10,FALSE)</f>
        <v>S2</v>
      </c>
      <c r="N504" t="str">
        <f>VLOOKUP($D504,DSR!$B$7:$HS$1000,11,FALSE)</f>
        <v>SA</v>
      </c>
      <c r="O504" s="247">
        <f>VLOOKUP($D504,DSR!$B$7:$HS$1000,28,FALSE)</f>
        <v>51528</v>
      </c>
      <c r="P504">
        <f>VLOOKUP($D504,DSR!$B$7:$HS$1000,30,FALSE)</f>
        <v>78622198</v>
      </c>
    </row>
    <row r="505" spans="1:16">
      <c r="A505" t="s">
        <v>47</v>
      </c>
      <c r="B505">
        <v>2016</v>
      </c>
      <c r="C505" t="s">
        <v>358</v>
      </c>
      <c r="D505" t="s">
        <v>1268</v>
      </c>
      <c r="E505" t="str">
        <f>VLOOKUP($D505,DSR!$B$7:$HS$1000,2,FALSE)</f>
        <v>Jednokratna naknada (pomoć) osobama u trenutačnim materijalnim poteškoćama</v>
      </c>
      <c r="F505" t="str">
        <f>VLOOKUP($D505,DSR!$B$7:$HS$1000,3,FALSE)</f>
        <v>Osoba koja zbog trenutačnih materijalnih teškoća nije u mogućnosti podmiriti osnovne životne potrebe nastale zbog rođenja ili školovanja djeteta, bolesti ili smrti člana obitelji, elementarne nepogode i slično</v>
      </c>
      <c r="G505" t="str">
        <f>VLOOKUP($D505,DSR!$B$7:$HS$1000,4,FALSE)</f>
        <v>DSR_017d: §46-50</v>
      </c>
      <c r="H505" t="str">
        <f>VLOOKUP($D505,DSR!$B$7:$HS$1000,5,FALSE)</f>
        <v>MDOMSP</v>
      </c>
      <c r="I505" t="str">
        <f>VLOOKUP($D505,DSR!$B$7:$HS$1000,6,FALSE)</f>
        <v>MDOMSP</v>
      </c>
      <c r="J505" t="str">
        <f>VLOOKUP($D505,DSR!$B$7:$HS$1000,7,FALSE)</f>
        <v>NN</v>
      </c>
      <c r="K505" t="str">
        <f>VLOOKUP($D505,DSR!$B$7:$HS$1000,8,FALSE)</f>
        <v>SI</v>
      </c>
      <c r="L505" t="str">
        <f>VLOOKUP($D505,DSR!$B$7:$HS$1000,9,FALSE)</f>
        <v>D+I</v>
      </c>
      <c r="M505" t="str">
        <f>VLOOKUP($D505,DSR!$B$7:$HS$1000,10,FALSE)</f>
        <v>S2</v>
      </c>
      <c r="N505" t="str">
        <f>VLOOKUP($D505,DSR!$B$7:$HS$1000,11,FALSE)</f>
        <v>SA</v>
      </c>
      <c r="O505" s="247" t="str">
        <f>VLOOKUP($D505,DSR!$B$7:$HS$1000,32,FALSE)</f>
        <v>nd</v>
      </c>
      <c r="P505" t="str">
        <f>VLOOKUP($D505,DSR!$B$7:$HS$1000,34,FALSE)</f>
        <v>nd</v>
      </c>
    </row>
    <row r="506" spans="1:16">
      <c r="A506" t="s">
        <v>47</v>
      </c>
      <c r="B506">
        <v>2011</v>
      </c>
      <c r="C506" t="s">
        <v>358</v>
      </c>
      <c r="D506" t="s">
        <v>1276</v>
      </c>
      <c r="E506" t="str">
        <f>VLOOKUP($D506,DSR!$B$7:$HS$1000,2,FALSE)</f>
        <v>Jednokratna novčana pomoć za HBDR i članove obitelji smrtno stradalog HBDR-a i preminulog HRVI-a</v>
      </c>
      <c r="F506" t="str">
        <f>VLOOKUP($D506,DSR!$B$7:$HS$1000,3,FALSE)</f>
        <v>HBDR i članovi njihovih obitelji koji nisu u mogućnosti podmiriti osnovne životne potrebe</v>
      </c>
      <c r="G506" t="str">
        <f>VLOOKUP($D506,DSR!$B$7:$HS$1000,4,FALSE)</f>
        <v>DSR_013: §74; DSR_204</v>
      </c>
      <c r="H506" t="str">
        <f>VLOOKUP($D506,DSR!$B$7:$HS$1000,5,FALSE)</f>
        <v>MBRAN</v>
      </c>
      <c r="I506" t="str">
        <f>VLOOKUP($D506,DSR!$B$7:$HS$1000,6,FALSE)</f>
        <v>MBRAN</v>
      </c>
      <c r="J506" t="str">
        <f>VLOOKUP($D506,DSR!$B$7:$HS$1000,7,FALSE)</f>
        <v>NN</v>
      </c>
      <c r="K506" t="str">
        <f>VLOOKUP($D506,DSR!$B$7:$HS$1000,8,FALSE)</f>
        <v>SI; KS</v>
      </c>
      <c r="L506" t="str">
        <f>VLOOKUP($D506,DSR!$B$7:$HS$1000,9,FALSE)</f>
        <v>D+I</v>
      </c>
      <c r="M506" t="str">
        <f>VLOOKUP($D506,DSR!$B$7:$HS$1000,10,FALSE)</f>
        <v>PO</v>
      </c>
      <c r="N506" t="str">
        <f>VLOOKUP($D506,DSR!$B$7:$HS$1000,11,FALSE)</f>
        <v>SA</v>
      </c>
    </row>
    <row r="507" spans="1:16">
      <c r="A507" t="s">
        <v>47</v>
      </c>
      <c r="B507">
        <v>2012</v>
      </c>
      <c r="C507" t="s">
        <v>358</v>
      </c>
      <c r="D507" t="s">
        <v>1276</v>
      </c>
      <c r="E507" t="str">
        <f>VLOOKUP($D507,DSR!$B$7:$HS$1000,2,FALSE)</f>
        <v>Jednokratna novčana pomoć za HBDR i članove obitelji smrtno stradalog HBDR-a i preminulog HRVI-a</v>
      </c>
      <c r="F507" t="str">
        <f>VLOOKUP($D507,DSR!$B$7:$HS$1000,3,FALSE)</f>
        <v>HBDR i članovi njihovih obitelji koji nisu u mogućnosti podmiriti osnovne životne potrebe</v>
      </c>
      <c r="G507" t="str">
        <f>VLOOKUP($D507,DSR!$B$7:$HS$1000,4,FALSE)</f>
        <v>DSR_013: §74; DSR_204</v>
      </c>
      <c r="H507" t="str">
        <f>VLOOKUP($D507,DSR!$B$7:$HS$1000,5,FALSE)</f>
        <v>MBRAN</v>
      </c>
      <c r="I507" t="str">
        <f>VLOOKUP($D507,DSR!$B$7:$HS$1000,6,FALSE)</f>
        <v>MBRAN</v>
      </c>
      <c r="J507" t="str">
        <f>VLOOKUP($D507,DSR!$B$7:$HS$1000,7,FALSE)</f>
        <v>NN</v>
      </c>
      <c r="K507" t="str">
        <f>VLOOKUP($D507,DSR!$B$7:$HS$1000,8,FALSE)</f>
        <v>SI; KS</v>
      </c>
      <c r="L507" t="str">
        <f>VLOOKUP($D507,DSR!$B$7:$HS$1000,9,FALSE)</f>
        <v>D+I</v>
      </c>
      <c r="M507" t="str">
        <f>VLOOKUP($D507,DSR!$B$7:$HS$1000,10,FALSE)</f>
        <v>PO</v>
      </c>
      <c r="N507" t="str">
        <f>VLOOKUP($D507,DSR!$B$7:$HS$1000,11,FALSE)</f>
        <v>SA</v>
      </c>
    </row>
    <row r="508" spans="1:16">
      <c r="A508" t="s">
        <v>47</v>
      </c>
      <c r="B508">
        <v>2013</v>
      </c>
      <c r="C508" t="s">
        <v>358</v>
      </c>
      <c r="D508" t="s">
        <v>1276</v>
      </c>
      <c r="E508" t="str">
        <f>VLOOKUP($D508,DSR!$B$7:$HS$1000,2,FALSE)</f>
        <v>Jednokratna novčana pomoć za HBDR i članove obitelji smrtno stradalog HBDR-a i preminulog HRVI-a</v>
      </c>
      <c r="F508" t="str">
        <f>VLOOKUP($D508,DSR!$B$7:$HS$1000,3,FALSE)</f>
        <v>HBDR i članovi njihovih obitelji koji nisu u mogućnosti podmiriti osnovne životne potrebe</v>
      </c>
      <c r="G508" t="str">
        <f>VLOOKUP($D508,DSR!$B$7:$HS$1000,4,FALSE)</f>
        <v>DSR_013: §74; DSR_204</v>
      </c>
      <c r="H508" t="str">
        <f>VLOOKUP($D508,DSR!$B$7:$HS$1000,5,FALSE)</f>
        <v>MBRAN</v>
      </c>
      <c r="I508" t="str">
        <f>VLOOKUP($D508,DSR!$B$7:$HS$1000,6,FALSE)</f>
        <v>MBRAN</v>
      </c>
      <c r="J508" t="str">
        <f>VLOOKUP($D508,DSR!$B$7:$HS$1000,7,FALSE)</f>
        <v>NN</v>
      </c>
      <c r="K508" t="str">
        <f>VLOOKUP($D508,DSR!$B$7:$HS$1000,8,FALSE)</f>
        <v>SI; KS</v>
      </c>
      <c r="L508" t="str">
        <f>VLOOKUP($D508,DSR!$B$7:$HS$1000,9,FALSE)</f>
        <v>D+I</v>
      </c>
      <c r="M508" t="str">
        <f>VLOOKUP($D508,DSR!$B$7:$HS$1000,10,FALSE)</f>
        <v>PO</v>
      </c>
      <c r="N508" t="str">
        <f>VLOOKUP($D508,DSR!$B$7:$HS$1000,11,FALSE)</f>
        <v>SA</v>
      </c>
      <c r="O508" s="247">
        <f>VLOOKUP($D508,DSR!$B$7:$HS$1000,20,FALSE)</f>
        <v>2820</v>
      </c>
      <c r="P508">
        <f>VLOOKUP($D508,DSR!$B$7:$HS$1000,22,FALSE)</f>
        <v>7081619.4000000004</v>
      </c>
    </row>
    <row r="509" spans="1:16">
      <c r="A509" t="s">
        <v>47</v>
      </c>
      <c r="B509">
        <v>2014</v>
      </c>
      <c r="C509" t="s">
        <v>358</v>
      </c>
      <c r="D509" t="s">
        <v>1276</v>
      </c>
      <c r="E509" t="str">
        <f>VLOOKUP($D509,DSR!$B$7:$HS$1000,2,FALSE)</f>
        <v>Jednokratna novčana pomoć za HBDR i članove obitelji smrtno stradalog HBDR-a i preminulog HRVI-a</v>
      </c>
      <c r="F509" t="str">
        <f>VLOOKUP($D509,DSR!$B$7:$HS$1000,3,FALSE)</f>
        <v>HBDR i članovi njihovih obitelji koji nisu u mogućnosti podmiriti osnovne životne potrebe</v>
      </c>
      <c r="G509" t="str">
        <f>VLOOKUP($D509,DSR!$B$7:$HS$1000,4,FALSE)</f>
        <v>DSR_013: §74; DSR_204</v>
      </c>
      <c r="H509" t="str">
        <f>VLOOKUP($D509,DSR!$B$7:$HS$1000,5,FALSE)</f>
        <v>MBRAN</v>
      </c>
      <c r="I509" t="str">
        <f>VLOOKUP($D509,DSR!$B$7:$HS$1000,6,FALSE)</f>
        <v>MBRAN</v>
      </c>
      <c r="J509" t="str">
        <f>VLOOKUP($D509,DSR!$B$7:$HS$1000,7,FALSE)</f>
        <v>NN</v>
      </c>
      <c r="K509" t="str">
        <f>VLOOKUP($D509,DSR!$B$7:$HS$1000,8,FALSE)</f>
        <v>SI; KS</v>
      </c>
      <c r="L509" t="str">
        <f>VLOOKUP($D509,DSR!$B$7:$HS$1000,9,FALSE)</f>
        <v>D+I</v>
      </c>
      <c r="M509" t="str">
        <f>VLOOKUP($D509,DSR!$B$7:$HS$1000,10,FALSE)</f>
        <v>PO</v>
      </c>
      <c r="N509" t="str">
        <f>VLOOKUP($D509,DSR!$B$7:$HS$1000,11,FALSE)</f>
        <v>SA</v>
      </c>
      <c r="O509" s="247">
        <f>VLOOKUP($D509,DSR!$B$7:$HS$1000,24,FALSE)</f>
        <v>12532</v>
      </c>
      <c r="P509">
        <f>VLOOKUP($D509,DSR!$B$7:$HS$1000,26,FALSE)</f>
        <v>28585788</v>
      </c>
    </row>
    <row r="510" spans="1:16">
      <c r="A510" t="s">
        <v>47</v>
      </c>
      <c r="B510">
        <v>2015</v>
      </c>
      <c r="C510" t="s">
        <v>358</v>
      </c>
      <c r="D510" t="s">
        <v>1276</v>
      </c>
      <c r="E510" t="str">
        <f>VLOOKUP($D510,DSR!$B$7:$HS$1000,2,FALSE)</f>
        <v>Jednokratna novčana pomoć za HBDR i članove obitelji smrtno stradalog HBDR-a i preminulog HRVI-a</v>
      </c>
      <c r="F510" t="str">
        <f>VLOOKUP($D510,DSR!$B$7:$HS$1000,3,FALSE)</f>
        <v>HBDR i članovi njihovih obitelji koji nisu u mogućnosti podmiriti osnovne životne potrebe</v>
      </c>
      <c r="G510" t="str">
        <f>VLOOKUP($D510,DSR!$B$7:$HS$1000,4,FALSE)</f>
        <v>DSR_013: §74; DSR_204</v>
      </c>
      <c r="H510" t="str">
        <f>VLOOKUP($D510,DSR!$B$7:$HS$1000,5,FALSE)</f>
        <v>MBRAN</v>
      </c>
      <c r="I510" t="str">
        <f>VLOOKUP($D510,DSR!$B$7:$HS$1000,6,FALSE)</f>
        <v>MBRAN</v>
      </c>
      <c r="J510" t="str">
        <f>VLOOKUP($D510,DSR!$B$7:$HS$1000,7,FALSE)</f>
        <v>NN</v>
      </c>
      <c r="K510" t="str">
        <f>VLOOKUP($D510,DSR!$B$7:$HS$1000,8,FALSE)</f>
        <v>SI; KS</v>
      </c>
      <c r="L510" t="str">
        <f>VLOOKUP($D510,DSR!$B$7:$HS$1000,9,FALSE)</f>
        <v>D+I</v>
      </c>
      <c r="M510" t="str">
        <f>VLOOKUP($D510,DSR!$B$7:$HS$1000,10,FALSE)</f>
        <v>PO</v>
      </c>
      <c r="N510" t="str">
        <f>VLOOKUP($D510,DSR!$B$7:$HS$1000,11,FALSE)</f>
        <v>SA</v>
      </c>
      <c r="O510" s="247">
        <f>VLOOKUP($D510,DSR!$B$7:$HS$1000,28,FALSE)</f>
        <v>2664</v>
      </c>
      <c r="P510">
        <f>VLOOKUP($D510,DSR!$B$7:$HS$1000,30,FALSE)</f>
        <v>2538974</v>
      </c>
    </row>
    <row r="511" spans="1:16">
      <c r="A511" t="s">
        <v>47</v>
      </c>
      <c r="B511">
        <v>2016</v>
      </c>
      <c r="C511" t="s">
        <v>358</v>
      </c>
      <c r="D511" t="s">
        <v>1276</v>
      </c>
      <c r="E511" t="str">
        <f>VLOOKUP($D511,DSR!$B$7:$HS$1000,2,FALSE)</f>
        <v>Jednokratna novčana pomoć za HBDR i članove obitelji smrtno stradalog HBDR-a i preminulog HRVI-a</v>
      </c>
      <c r="F511" t="str">
        <f>VLOOKUP($D511,DSR!$B$7:$HS$1000,3,FALSE)</f>
        <v>HBDR i članovi njihovih obitelji koji nisu u mogućnosti podmiriti osnovne životne potrebe</v>
      </c>
      <c r="G511" t="str">
        <f>VLOOKUP($D511,DSR!$B$7:$HS$1000,4,FALSE)</f>
        <v>DSR_013: §74; DSR_204</v>
      </c>
      <c r="H511" t="str">
        <f>VLOOKUP($D511,DSR!$B$7:$HS$1000,5,FALSE)</f>
        <v>MBRAN</v>
      </c>
      <c r="I511" t="str">
        <f>VLOOKUP($D511,DSR!$B$7:$HS$1000,6,FALSE)</f>
        <v>MBRAN</v>
      </c>
      <c r="J511" t="str">
        <f>VLOOKUP($D511,DSR!$B$7:$HS$1000,7,FALSE)</f>
        <v>NN</v>
      </c>
      <c r="K511" t="str">
        <f>VLOOKUP($D511,DSR!$B$7:$HS$1000,8,FALSE)</f>
        <v>SI; KS</v>
      </c>
      <c r="L511" t="str">
        <f>VLOOKUP($D511,DSR!$B$7:$HS$1000,9,FALSE)</f>
        <v>D+I</v>
      </c>
      <c r="M511" t="str">
        <f>VLOOKUP($D511,DSR!$B$7:$HS$1000,10,FALSE)</f>
        <v>PO</v>
      </c>
      <c r="N511" t="str">
        <f>VLOOKUP($D511,DSR!$B$7:$HS$1000,11,FALSE)</f>
        <v>SA</v>
      </c>
      <c r="O511" s="247" t="str">
        <f>VLOOKUP($D511,DSR!$B$7:$HS$1000,32,FALSE)</f>
        <v>nd</v>
      </c>
      <c r="P511" t="str">
        <f>VLOOKUP($D511,DSR!$B$7:$HS$1000,34,FALSE)</f>
        <v>nd</v>
      </c>
    </row>
    <row r="512" spans="1:16">
      <c r="A512" t="s">
        <v>51</v>
      </c>
      <c r="B512">
        <v>2015</v>
      </c>
      <c r="C512" t="s">
        <v>358</v>
      </c>
      <c r="D512" t="s">
        <v>1633</v>
      </c>
      <c r="E512" t="str">
        <f>VLOOKUP($D512,GOS!$B$7:$BO$495,2,FALSE)</f>
        <v>Jednokratna pomoć (GOS)</v>
      </c>
      <c r="F512" t="str">
        <f>VLOOKUP($D512,GOS!$B$7:$BO$495,3,FALSE)</f>
        <v xml:space="preserve">Kućanstvo s nedostatnim dohotkom koje se je našlo u položaju trenutačne materijalne ugroženosti </v>
      </c>
      <c r="G512" t="str">
        <f>VLOOKUP($D512,GOS!$B$7:$BO$495,4,FALSE)</f>
        <v>GOS_01: §17.</v>
      </c>
      <c r="H512" t="str">
        <f>VLOOKUP($D512,GOS!$B$7:$BO$495,5,FALSE)</f>
        <v>GOS</v>
      </c>
      <c r="I512" t="str">
        <f>VLOOKUP($D512,GOS!$B$7:$BO$495,6,FALSE)</f>
        <v>GOS</v>
      </c>
      <c r="J512" t="str">
        <f>VLOOKUP($D512,GOS!$B$7:$BO$495,7,FALSE)</f>
        <v>NN</v>
      </c>
      <c r="K512" t="str">
        <f>VLOOKUP($D512,GOS!$B$7:$BO$495,8,FALSE)</f>
        <v>SI</v>
      </c>
      <c r="L512" t="str">
        <f>VLOOKUP($D512,GOS!$B$7:$BO$495,9,FALSE)</f>
        <v>D+I</v>
      </c>
      <c r="M512" t="str">
        <f>VLOOKUP($D512,GOS!$B$7:$BO$495,10,FALSE)</f>
        <v>SP</v>
      </c>
      <c r="N512" t="str">
        <f>VLOOKUP($D512,GOS!$B$7:$BO$495,11,FALSE)</f>
        <v>SA</v>
      </c>
      <c r="O512" t="str">
        <f>VLOOKUP($D512,GOS!$B$7:$BO$495,12,FALSE)</f>
        <v>nd</v>
      </c>
      <c r="P512" t="str">
        <f>VLOOKUP($D512,GOS!$B$7:$BO$495,14,FALSE)</f>
        <v>nd</v>
      </c>
    </row>
    <row r="513" spans="1:16">
      <c r="A513" t="s">
        <v>55</v>
      </c>
      <c r="B513">
        <v>2015</v>
      </c>
      <c r="C513" t="s">
        <v>358</v>
      </c>
      <c r="D513" t="s">
        <v>1455</v>
      </c>
      <c r="E513" t="str">
        <f>VLOOKUP($D513,GST!$B$7:$BO$495,2,FALSE)</f>
        <v>Jednokratne novčane pomoći (GST)</v>
      </c>
      <c r="F513" t="str">
        <f>VLOOKUP($D513,GST!$B$7:$BO$495,3,FALSE)</f>
        <v xml:space="preserve">Osoba koja se nađe u izuzetno teškoj zdravstvenoj i materijalnoj situaciji </v>
      </c>
      <c r="G513" t="str">
        <f>VLOOKUP($D513,GST!$B$7:$BO$495,4,FALSE)</f>
        <v>GST_01: §24.</v>
      </c>
      <c r="H513" t="str">
        <f>VLOOKUP($D513,GST!$B$7:$BO$495,5,FALSE)</f>
        <v>GST</v>
      </c>
      <c r="I513" t="str">
        <f>VLOOKUP($D513,GST!$B$7:$BO$495,6,FALSE)</f>
        <v>GST</v>
      </c>
      <c r="J513" t="str">
        <f>VLOOKUP($D513,GST!$B$7:$BO$495,7,FALSE)</f>
        <v>NN</v>
      </c>
      <c r="K513" t="str">
        <f>VLOOKUP($D513,GST!$B$7:$BO$495,8,FALSE)</f>
        <v>SI</v>
      </c>
      <c r="L513" t="str">
        <f>VLOOKUP($D513,GST!$B$7:$BO$495,9,FALSE)</f>
        <v>D+I</v>
      </c>
      <c r="M513" t="str">
        <f>VLOOKUP($D513,GST!$B$7:$BO$495,10,FALSE)</f>
        <v>SP</v>
      </c>
      <c r="N513" t="str">
        <f>VLOOKUP($D513,GST!$B$7:$BO$495,11,FALSE)</f>
        <v>SA</v>
      </c>
      <c r="O513" t="str">
        <f>VLOOKUP($D513,GST!$B$7:$BO$495,12,FALSE)</f>
        <v>nd</v>
      </c>
      <c r="P513" t="str">
        <f>VLOOKUP($D513,GST!$B$7:$BO$495,14,FALSE)</f>
        <v>nd</v>
      </c>
    </row>
    <row r="514" spans="1:16">
      <c r="A514" t="s">
        <v>97</v>
      </c>
      <c r="B514">
        <v>2015</v>
      </c>
      <c r="C514" t="s">
        <v>358</v>
      </c>
      <c r="D514" t="s">
        <v>1706</v>
      </c>
      <c r="E514" t="str">
        <f>VLOOKUP($D514,ZOB!$B$7:$BO$495,2,FALSE)</f>
        <v>Jednokratna pomoć socijalno ugroženim građanima (ZOB)</v>
      </c>
      <c r="F514" t="str">
        <f>VLOOKUP($D514,ZOB!$B$7:$BO$495,3,FALSE)</f>
        <v>Osoba s nedostatnim dohotkom, u financijskim teškoćama vezano uz podmirivanje osnovnih životnih potreba te drugih trenutačnih potreba kao što su školovanje djeteta, nesretni slučaj u kućanstvu, velika šteta u kućanstvu nastala zbog elementarne nepogode, skupo liječenje teške bolesti, smrt člana kućanstva</v>
      </c>
      <c r="G514" t="str">
        <f>VLOOKUP($D514,ZOB!$B$7:$BO$495,4,FALSE)</f>
        <v>ZOB_01</v>
      </c>
      <c r="H514" t="str">
        <f>VLOOKUP($D514,ZOB!$B$7:$BO$495,5,FALSE)</f>
        <v>ZOB</v>
      </c>
      <c r="I514" t="str">
        <f>VLOOKUP($D514,ZOB!$B$7:$BO$495,6,FALSE)</f>
        <v>ZOB</v>
      </c>
      <c r="J514" t="str">
        <f>VLOOKUP($D514,ZOB!$B$7:$BO$495,7,FALSE)</f>
        <v>NN</v>
      </c>
      <c r="K514" t="str">
        <f>VLOOKUP($D514,ZOB!$B$7:$BO$495,8,FALSE)</f>
        <v>SI</v>
      </c>
      <c r="L514" t="str">
        <f>VLOOKUP($D514,ZOB!$B$7:$BO$495,9,FALSE)</f>
        <v>D+I</v>
      </c>
      <c r="M514" t="str">
        <f>VLOOKUP($D514,ZOB!$B$7:$BO$495,10,FALSE)</f>
        <v>SP</v>
      </c>
      <c r="N514" t="str">
        <f>VLOOKUP($D514,ZOB!$B$7:$BO$495,11,FALSE)</f>
        <v>HO, SA</v>
      </c>
      <c r="O514" t="str">
        <f>VLOOKUP($D514,ZOB!$B$7:$BO$495,12,FALSE)</f>
        <v>nd</v>
      </c>
      <c r="P514">
        <f>VLOOKUP($D514,ZOB!$B$7:$BO$495,14,FALSE)</f>
        <v>1380750</v>
      </c>
    </row>
    <row r="515" spans="1:16">
      <c r="A515" t="s">
        <v>105</v>
      </c>
      <c r="B515">
        <v>2015</v>
      </c>
      <c r="C515" t="s">
        <v>304</v>
      </c>
      <c r="D515" t="s">
        <v>1679</v>
      </c>
      <c r="E515" t="str">
        <f>VLOOKUP($D515,ZSD!$B$7:$BO$495,2,FALSE)</f>
        <v xml:space="preserve">Novčana pomoć djeci smrtno stradalog, zatočenog ili nestalog HBDR-a (ZSD) </v>
      </c>
      <c r="F515" t="str">
        <f>VLOOKUP($D515,ZSD!$B$7:$BO$495,3,FALSE)</f>
        <v>Dijete smrtno stradalog, zatočenog ili nestalog HBDR-a</v>
      </c>
      <c r="G515" t="str">
        <f>VLOOKUP($D515,ZSD!$B$7:$BO$495,4,FALSE)</f>
        <v>ZSD_02</v>
      </c>
      <c r="H515" t="str">
        <f>VLOOKUP($D515,ZSD!$B$7:$BO$495,5,FALSE)</f>
        <v>ZSD</v>
      </c>
      <c r="I515" t="str">
        <f>VLOOKUP($D515,ZSD!$B$7:$BO$495,6,FALSE)</f>
        <v>ZSD</v>
      </c>
      <c r="J515" t="str">
        <f>VLOOKUP($D515,ZSD!$B$7:$BO$495,7,FALSE)</f>
        <v>NN</v>
      </c>
      <c r="K515" t="str">
        <f>VLOOKUP($D515,ZSD!$B$7:$BO$495,8,FALSE)</f>
        <v>KS</v>
      </c>
      <c r="L515" t="str">
        <f>VLOOKUP($D515,ZSD!$B$7:$BO$495,9,FALSE)</f>
        <v>ne</v>
      </c>
      <c r="M515" t="str">
        <f>VLOOKUP($D515,ZSD!$B$7:$BO$495,10,FALSE)</f>
        <v>SP</v>
      </c>
      <c r="N515" t="str">
        <f>VLOOKUP($D515,ZSD!$B$7:$BO$495,11,FALSE)</f>
        <v>SU</v>
      </c>
      <c r="O515" t="str">
        <f>VLOOKUP($D515,ZSD!$B$7:$BO$495,12,FALSE)</f>
        <v>nd</v>
      </c>
      <c r="P515">
        <f>VLOOKUP($D515,ZSD!$B$7:$BO$495,14,FALSE)</f>
        <v>72800</v>
      </c>
    </row>
    <row r="516" spans="1:16">
      <c r="A516" t="s">
        <v>105</v>
      </c>
      <c r="B516">
        <v>2015</v>
      </c>
      <c r="C516" t="s">
        <v>358</v>
      </c>
      <c r="D516" t="s">
        <v>1679</v>
      </c>
      <c r="E516" t="str">
        <f>VLOOKUP($D516,ZSD!$B$7:$BO$495,2,FALSE)</f>
        <v xml:space="preserve">Novčana pomoć djeci smrtno stradalog, zatočenog ili nestalog HBDR-a (ZSD) </v>
      </c>
      <c r="F516" t="str">
        <f>VLOOKUP($D516,ZSD!$B$7:$BO$495,3,FALSE)</f>
        <v>Dijete smrtno stradalog, zatočenog ili nestalog HBDR-a</v>
      </c>
      <c r="G516" t="str">
        <f>VLOOKUP($D516,ZSD!$B$7:$BO$495,4,FALSE)</f>
        <v>ZSD_02</v>
      </c>
      <c r="H516" t="str">
        <f>VLOOKUP($D516,ZSD!$B$7:$BO$495,5,FALSE)</f>
        <v>ZSD</v>
      </c>
      <c r="I516" t="str">
        <f>VLOOKUP($D516,ZSD!$B$7:$BO$495,6,FALSE)</f>
        <v>ZSD</v>
      </c>
      <c r="J516" t="str">
        <f>VLOOKUP($D516,ZSD!$B$7:$BO$495,7,FALSE)</f>
        <v>NN</v>
      </c>
      <c r="K516" t="str">
        <f>VLOOKUP($D516,ZSD!$B$7:$BO$495,8,FALSE)</f>
        <v>KS</v>
      </c>
      <c r="L516" t="str">
        <f>VLOOKUP($D516,ZSD!$B$7:$BO$495,9,FALSE)</f>
        <v>ne</v>
      </c>
      <c r="M516" t="str">
        <f>VLOOKUP($D516,ZSD!$B$7:$BO$495,10,FALSE)</f>
        <v>SP</v>
      </c>
      <c r="N516" t="str">
        <f>VLOOKUP($D516,ZSD!$B$7:$BO$495,11,FALSE)</f>
        <v>SU</v>
      </c>
      <c r="O516" t="str">
        <f>VLOOKUP($D516,ZSD!$B$7:$BO$495,12,FALSE)</f>
        <v>nd</v>
      </c>
      <c r="P516">
        <f>VLOOKUP($D516,ZSD!$B$7:$BO$495,14,FALSE)</f>
        <v>72800</v>
      </c>
    </row>
    <row r="517" spans="1:16">
      <c r="A517" t="s">
        <v>51</v>
      </c>
      <c r="B517">
        <v>2015</v>
      </c>
      <c r="C517" t="s">
        <v>358</v>
      </c>
      <c r="D517" t="s">
        <v>1637</v>
      </c>
      <c r="E517" t="str">
        <f>VLOOKUP($D517,GOS!$B$7:$BO$495,2,FALSE)</f>
        <v>Jednokratna pomoć za umirovljenike i socijalno ugrožene obitelji povodom Uskrsa i Božića (GOS)</v>
      </c>
      <c r="F517" t="str">
        <f>VLOOKUP($D517,GOS!$B$7:$BO$495,3,FALSE)</f>
        <v>Umirovljenik; socijalno ugrožena obitelj</v>
      </c>
      <c r="G517" t="str">
        <f>VLOOKUP($D517,GOS!$B$7:$BO$495,4,FALSE)</f>
        <v>GOS_01: §21.</v>
      </c>
      <c r="H517" t="str">
        <f>VLOOKUP($D517,GOS!$B$7:$BO$495,5,FALSE)</f>
        <v>GOS</v>
      </c>
      <c r="I517" t="str">
        <f>VLOOKUP($D517,GOS!$B$7:$BO$495,6,FALSE)</f>
        <v>GOS</v>
      </c>
      <c r="J517" t="str">
        <f>VLOOKUP($D517,GOS!$B$7:$BO$495,7,FALSE)</f>
        <v>NN</v>
      </c>
      <c r="K517" t="str">
        <f>VLOOKUP($D517,GOS!$B$7:$BO$495,8,FALSE)</f>
        <v>SI</v>
      </c>
      <c r="L517" t="str">
        <f>VLOOKUP($D517,GOS!$B$7:$BO$495,9,FALSE)</f>
        <v>D+I</v>
      </c>
      <c r="M517" t="str">
        <f>VLOOKUP($D517,GOS!$B$7:$BO$495,10,FALSE)</f>
        <v>SP</v>
      </c>
      <c r="N517" t="str">
        <f>VLOOKUP($D517,GOS!$B$7:$BO$495,11,FALSE)</f>
        <v>SA</v>
      </c>
      <c r="O517" t="str">
        <f>VLOOKUP($D517,GOS!$B$7:$BO$495,12,FALSE)</f>
        <v>nd</v>
      </c>
      <c r="P517" t="str">
        <f>VLOOKUP($D517,GOS!$B$7:$BO$495,14,FALSE)</f>
        <v>nd</v>
      </c>
    </row>
    <row r="518" spans="1:16">
      <c r="A518" t="s">
        <v>51</v>
      </c>
      <c r="B518">
        <v>2015</v>
      </c>
      <c r="C518" t="s">
        <v>358</v>
      </c>
      <c r="D518" t="s">
        <v>1641</v>
      </c>
      <c r="E518" t="str">
        <f>VLOOKUP($D518,GOS!$B$7:$BO$495,2,FALSE)</f>
        <v>Jednokratna pomoć za umirovljenike i socijalno ugrožene obitelji povodom Uskrsa (GOS)</v>
      </c>
      <c r="F518" t="str">
        <f>VLOOKUP($D518,GOS!$B$7:$BO$495,3,FALSE)</f>
        <v>Umirovljenik; socijalno ugrožena obitelj</v>
      </c>
      <c r="G518" t="str">
        <f>VLOOKUP($D518,GOS!$B$7:$BO$495,4,FALSE)</f>
        <v>GOS_01: §21.</v>
      </c>
      <c r="H518" t="str">
        <f>VLOOKUP($D518,GOS!$B$7:$BO$495,5,FALSE)</f>
        <v>GOS</v>
      </c>
      <c r="I518" t="str">
        <f>VLOOKUP($D518,GOS!$B$7:$BO$495,6,FALSE)</f>
        <v>GOS</v>
      </c>
      <c r="J518" t="str">
        <f>VLOOKUP($D518,GOS!$B$7:$BO$495,7,FALSE)</f>
        <v>NN</v>
      </c>
      <c r="K518" t="str">
        <f>VLOOKUP($D518,GOS!$B$7:$BO$495,8,FALSE)</f>
        <v>SI</v>
      </c>
      <c r="L518" t="str">
        <f>VLOOKUP($D518,GOS!$B$7:$BO$495,9,FALSE)</f>
        <v>D+I</v>
      </c>
      <c r="M518" t="str">
        <f>VLOOKUP($D518,GOS!$B$7:$BO$495,10,FALSE)</f>
        <v>SP</v>
      </c>
      <c r="N518" t="str">
        <f>VLOOKUP($D518,GOS!$B$7:$BO$495,11,FALSE)</f>
        <v>SA</v>
      </c>
      <c r="O518">
        <f>VLOOKUP($D518,GOS!$B$7:$BO$495,12,FALSE)</f>
        <v>4542</v>
      </c>
      <c r="P518" t="str">
        <f>VLOOKUP($D518,GOS!$B$7:$BO$495,14,FALSE)</f>
        <v>nd</v>
      </c>
    </row>
    <row r="519" spans="1:16">
      <c r="A519" t="s">
        <v>51</v>
      </c>
      <c r="B519">
        <v>2015</v>
      </c>
      <c r="C519" t="s">
        <v>358</v>
      </c>
      <c r="D519" t="s">
        <v>1643</v>
      </c>
      <c r="E519" t="str">
        <f>VLOOKUP($D519,GOS!$B$7:$BO$495,2,FALSE)</f>
        <v>Jednokratna pomoć za umirovljenike i socijalno ugrožene obitelji povodom Božića (GOS)</v>
      </c>
      <c r="F519" t="str">
        <f>VLOOKUP($D519,GOS!$B$7:$BO$495,3,FALSE)</f>
        <v>Umirovljenik; socijalno ugrožena obitelj</v>
      </c>
      <c r="G519" t="str">
        <f>VLOOKUP($D519,GOS!$B$7:$BO$495,4,FALSE)</f>
        <v>GOS_01: §21.</v>
      </c>
      <c r="H519" t="str">
        <f>VLOOKUP($D519,GOS!$B$7:$BO$495,5,FALSE)</f>
        <v>GOS</v>
      </c>
      <c r="I519" t="str">
        <f>VLOOKUP($D519,GOS!$B$7:$BO$495,6,FALSE)</f>
        <v>GOS</v>
      </c>
      <c r="J519" t="str">
        <f>VLOOKUP($D519,GOS!$B$7:$BO$495,7,FALSE)</f>
        <v>NN</v>
      </c>
      <c r="K519" t="str">
        <f>VLOOKUP($D519,GOS!$B$7:$BO$495,8,FALSE)</f>
        <v>SI</v>
      </c>
      <c r="L519" t="str">
        <f>VLOOKUP($D519,GOS!$B$7:$BO$495,9,FALSE)</f>
        <v>D+I</v>
      </c>
      <c r="M519" t="str">
        <f>VLOOKUP($D519,GOS!$B$7:$BO$495,10,FALSE)</f>
        <v>SP</v>
      </c>
      <c r="N519" t="str">
        <f>VLOOKUP($D519,GOS!$B$7:$BO$495,11,FALSE)</f>
        <v>SA</v>
      </c>
      <c r="O519">
        <f>VLOOKUP($D519,GOS!$B$7:$BO$495,12,FALSE)</f>
        <v>4803</v>
      </c>
      <c r="P519" t="str">
        <f>VLOOKUP($D519,GOS!$B$7:$BO$495,14,FALSE)</f>
        <v>nd</v>
      </c>
    </row>
    <row r="520" spans="1:16">
      <c r="A520" t="s">
        <v>51</v>
      </c>
      <c r="B520">
        <v>2015</v>
      </c>
      <c r="C520" t="s">
        <v>358</v>
      </c>
      <c r="D520" t="s">
        <v>1629</v>
      </c>
      <c r="E520" t="str">
        <f>VLOOKUP($D520,GOS!$B$7:$BO$495,2,FALSE)</f>
        <v>Pomoć prehrane u pučkoj kuhinji (GOS)</v>
      </c>
      <c r="F520" t="str">
        <f>VLOOKUP($D520,GOS!$B$7:$BO$495,3,FALSE)</f>
        <v>Potpuno radno nesposobni samac; kućanstvo s četvero malodobne djece starije od godinu dana; uz uvjet nedostatnog dohotka</v>
      </c>
      <c r="G520" t="str">
        <f>VLOOKUP($D520,GOS!$B$7:$BO$495,4,FALSE)</f>
        <v>GOS_01: §10.-11.</v>
      </c>
      <c r="H520" t="str">
        <f>VLOOKUP($D520,GOS!$B$7:$BO$495,5,FALSE)</f>
        <v>GOS</v>
      </c>
      <c r="I520" t="str">
        <f>VLOOKUP($D520,GOS!$B$7:$BO$495,6,FALSE)</f>
        <v>GOS</v>
      </c>
      <c r="J520" t="str">
        <f>VLOOKUP($D520,GOS!$B$7:$BO$495,7,FALSE)</f>
        <v>UR</v>
      </c>
      <c r="K520" t="str">
        <f>VLOOKUP($D520,GOS!$B$7:$BO$495,8,FALSE)</f>
        <v>SI</v>
      </c>
      <c r="L520" t="str">
        <f>VLOOKUP($D520,GOS!$B$7:$BO$495,9,FALSE)</f>
        <v>D+I</v>
      </c>
      <c r="M520" t="str">
        <f>VLOOKUP($D520,GOS!$B$7:$BO$495,10,FALSE)</f>
        <v>TR</v>
      </c>
      <c r="N520" t="str">
        <f>VLOOKUP($D520,GOS!$B$7:$BO$495,11,FALSE)</f>
        <v>SA</v>
      </c>
      <c r="O520">
        <f>VLOOKUP($D520,GOS!$B$7:$BO$495,12,FALSE)</f>
        <v>139</v>
      </c>
      <c r="P520" t="str">
        <f>VLOOKUP($D520,GOS!$B$7:$BO$495,14,FALSE)</f>
        <v>nd</v>
      </c>
    </row>
    <row r="521" spans="1:16">
      <c r="A521" t="s">
        <v>53</v>
      </c>
      <c r="B521">
        <v>2015</v>
      </c>
      <c r="C521" t="s">
        <v>358</v>
      </c>
      <c r="D521" t="s">
        <v>1549</v>
      </c>
      <c r="E521" t="str">
        <f>VLOOKUP($D521,GRI!$B$7:$BO$495,2,FALSE)</f>
        <v>Pravo na pomoć za uslugu prehrane u Pučkoj kuhinji (GRI)</v>
      </c>
      <c r="F521" t="str">
        <f>VLOOKUP($D521,GRI!$B$7:$BO$495,3,FALSE)</f>
        <v xml:space="preserve">Član kućanstva koje prima ZMN koji je potpuno nesposoban za rad </v>
      </c>
      <c r="G521" t="str">
        <f>VLOOKUP($D521,GRI!$B$7:$BO$495,4,FALSE)</f>
        <v>GRI_01: §27.</v>
      </c>
      <c r="H521" t="str">
        <f>VLOOKUP($D521,GRI!$B$7:$BO$495,5,FALSE)</f>
        <v>GRI</v>
      </c>
      <c r="I521" t="str">
        <f>VLOOKUP($D521,GRI!$B$7:$BO$495,6,FALSE)</f>
        <v>GRI</v>
      </c>
      <c r="J521" t="str">
        <f>VLOOKUP($D521,GRI!$B$7:$BO$495,7,FALSE)</f>
        <v>UR</v>
      </c>
      <c r="K521" t="str">
        <f>VLOOKUP($D521,GRI!$B$7:$BO$495,8,FALSE)</f>
        <v>MS</v>
      </c>
      <c r="L521" t="str">
        <f>VLOOKUP($D521,GRI!$B$7:$BO$495,9,FALSE)</f>
        <v>D+I</v>
      </c>
      <c r="M521" t="str">
        <f>VLOOKUP($D521,GRI!$B$7:$BO$495,10,FALSE)</f>
        <v>TR</v>
      </c>
      <c r="N521" t="str">
        <f>VLOOKUP($D521,GRI!$B$7:$BO$495,11,FALSE)</f>
        <v>SA</v>
      </c>
      <c r="O521">
        <f>VLOOKUP($D521,GRI!$B$7:$BO$495,12,FALSE)</f>
        <v>493</v>
      </c>
      <c r="P521">
        <f>VLOOKUP($D521,GRI!$B$7:$BO$495,14,FALSE)</f>
        <v>2190721</v>
      </c>
    </row>
    <row r="522" spans="1:16">
      <c r="A522" t="s">
        <v>55</v>
      </c>
      <c r="B522">
        <v>2015</v>
      </c>
      <c r="C522" t="s">
        <v>358</v>
      </c>
      <c r="D522" t="s">
        <v>1451</v>
      </c>
      <c r="E522" t="str">
        <f>VLOOKUP($D522,GST!$B$7:$BO$495,2,FALSE)</f>
        <v>Prehrana za socijalno ugrožene građane (GST)</v>
      </c>
      <c r="F522" t="str">
        <f>VLOOKUP($D522,GST!$B$7:$BO$495,3,FALSE)</f>
        <v>Član kućanstva koje prima ZMN; beskućnik</v>
      </c>
      <c r="G522" t="str">
        <f>VLOOKUP($D522,GST!$B$7:$BO$495,4,FALSE)</f>
        <v>GST_01: §18.</v>
      </c>
      <c r="H522" t="str">
        <f>VLOOKUP($D522,GST!$B$7:$BO$495,5,FALSE)</f>
        <v>GST</v>
      </c>
      <c r="I522" t="str">
        <f>VLOOKUP($D522,GST!$B$7:$BO$495,6,FALSE)</f>
        <v>GST</v>
      </c>
      <c r="J522" t="str">
        <f>VLOOKUP($D522,GST!$B$7:$BO$495,7,FALSE)</f>
        <v>UR</v>
      </c>
      <c r="K522" t="str">
        <f>VLOOKUP($D522,GST!$B$7:$BO$495,8,FALSE)</f>
        <v>SI</v>
      </c>
      <c r="L522" t="str">
        <f>VLOOKUP($D522,GST!$B$7:$BO$495,9,FALSE)</f>
        <v>D+I</v>
      </c>
      <c r="M522" t="str">
        <f>VLOOKUP($D522,GST!$B$7:$BO$495,10,FALSE)</f>
        <v>TR</v>
      </c>
      <c r="N522" t="str">
        <f>VLOOKUP($D522,GST!$B$7:$BO$495,11,FALSE)</f>
        <v>SA</v>
      </c>
      <c r="O522">
        <f>VLOOKUP($D522,GST!$B$7:$BO$495,12,FALSE)</f>
        <v>535</v>
      </c>
      <c r="P522">
        <f>VLOOKUP($D522,GST!$B$7:$BO$495,14,FALSE)</f>
        <v>3397676</v>
      </c>
    </row>
    <row r="523" spans="1:16">
      <c r="A523" t="s">
        <v>57</v>
      </c>
      <c r="B523">
        <v>2015</v>
      </c>
      <c r="C523" t="s">
        <v>358</v>
      </c>
      <c r="D523" t="s">
        <v>1361</v>
      </c>
      <c r="E523" t="str">
        <f>VLOOKUP($D523,GZG!$B$7:$BO$495,2,FALSE)</f>
        <v>Prehrana u pučkoj kuhinji (GZG)</v>
      </c>
      <c r="F523" t="str">
        <f>VLOOKUP($D523,GZG!$B$7:$BO$495,3,FALSE)</f>
        <v>Osoba koja nema dovoljno sredstava za podmirenje osnovnih životnih potreba</v>
      </c>
      <c r="G523" t="str">
        <f>VLOOKUP($D523,GZG!$B$7:$BO$495,4,FALSE)</f>
        <v>GZG_01: §29-31</v>
      </c>
      <c r="H523" t="str">
        <f>VLOOKUP($D523,GZG!$B$7:$BO$495,5,FALSE)</f>
        <v>GZG</v>
      </c>
      <c r="I523" t="str">
        <f>VLOOKUP($D523,GZG!$B$7:$BO$495,6,FALSE)</f>
        <v>GZG</v>
      </c>
      <c r="J523" t="str">
        <f>VLOOKUP($D523,GZG!$B$7:$BO$495,7,FALSE)</f>
        <v>UR</v>
      </c>
      <c r="K523" t="str">
        <f>VLOOKUP($D523,GZG!$B$7:$BO$495,8,FALSE)</f>
        <v>MS</v>
      </c>
      <c r="L523" t="str">
        <f>VLOOKUP($D523,GZG!$B$7:$BO$495,9,FALSE)</f>
        <v>D+I</v>
      </c>
      <c r="M523" t="str">
        <f>VLOOKUP($D523,GZG!$B$7:$BO$495,10,FALSE)</f>
        <v>TR</v>
      </c>
      <c r="N523" t="str">
        <f>VLOOKUP($D523,GZG!$B$7:$BO$495,11,FALSE)</f>
        <v>SA</v>
      </c>
      <c r="O523">
        <f>VLOOKUP($D523,GZG!$B$7:$BO$495,12,FALSE)</f>
        <v>2174</v>
      </c>
      <c r="P523">
        <f>VLOOKUP($D523,GZG!$B$7:$BO$495,14,FALSE)</f>
        <v>1299600</v>
      </c>
    </row>
    <row r="524" spans="1:16">
      <c r="A524" t="s">
        <v>47</v>
      </c>
      <c r="B524">
        <v>2011</v>
      </c>
      <c r="C524" t="s">
        <v>304</v>
      </c>
      <c r="D524" t="s">
        <v>923</v>
      </c>
      <c r="E524" t="str">
        <f>VLOOKUP($D524,DSR!$B$7:$HS$1000,2,FALSE)</f>
        <v>Obiteljska mirovina, na temelju općih propisa</v>
      </c>
      <c r="F524" t="str">
        <f>VLOOKUP($D524,DSR!$B$7:$HS$1000,3,FALSE)</f>
        <v>Članovi obitelji umrlog OMO-a ili korisnika mirovine</v>
      </c>
      <c r="G524" t="str">
        <f>VLOOKUP($D524,DSR!$B$7:$HS$1000,4,FALSE)</f>
        <v>DSR_005: §65-75</v>
      </c>
      <c r="H524" t="str">
        <f>VLOOKUP($D524,DSR!$B$7:$HS$1000,5,FALSE)</f>
        <v>MRMS</v>
      </c>
      <c r="I524" t="str">
        <f>VLOOKUP($D524,DSR!$B$7:$HS$1000,6,FALSE)</f>
        <v>HZMO</v>
      </c>
      <c r="J524" t="str">
        <f>VLOOKUP($D524,DSR!$B$7:$HS$1000,7,FALSE)</f>
        <v>NN</v>
      </c>
      <c r="K524" t="str">
        <f>VLOOKUP($D524,DSR!$B$7:$HS$1000,8,FALSE)</f>
        <v>OS</v>
      </c>
      <c r="L524" t="str">
        <f>VLOOKUP($D524,DSR!$B$7:$HS$1000,9,FALSE)</f>
        <v>ne</v>
      </c>
      <c r="M524" t="str">
        <f>VLOOKUP($D524,DSR!$B$7:$HS$1000,10,FALSE)</f>
        <v>DD#VM</v>
      </c>
      <c r="N524" t="str">
        <f>VLOOKUP($D524,DSR!$B$7:$HS$1000,11,FALSE)</f>
        <v>SU</v>
      </c>
      <c r="O524" t="str">
        <f>VLOOKUP($D524,DSR!$B$7:$HS$1000,12,FALSE)</f>
        <v>nd</v>
      </c>
      <c r="P524" t="str">
        <f>VLOOKUP($D524,DSR!$B$7:$HS$1000,14,FALSE)</f>
        <v>nd</v>
      </c>
    </row>
    <row r="525" spans="1:16">
      <c r="A525" t="s">
        <v>47</v>
      </c>
      <c r="B525">
        <v>2012</v>
      </c>
      <c r="C525" t="s">
        <v>304</v>
      </c>
      <c r="D525" t="s">
        <v>923</v>
      </c>
      <c r="E525" t="str">
        <f>VLOOKUP($D525,DSR!$B$7:$HS$1000,2,FALSE)</f>
        <v>Obiteljska mirovina, na temelju općih propisa</v>
      </c>
      <c r="F525" t="str">
        <f>VLOOKUP($D525,DSR!$B$7:$HS$1000,3,FALSE)</f>
        <v>Članovi obitelji umrlog OMO-a ili korisnika mirovine</v>
      </c>
      <c r="G525" t="str">
        <f>VLOOKUP($D525,DSR!$B$7:$HS$1000,4,FALSE)</f>
        <v>DSR_005: §65-75</v>
      </c>
      <c r="H525" t="str">
        <f>VLOOKUP($D525,DSR!$B$7:$HS$1000,5,FALSE)</f>
        <v>MRMS</v>
      </c>
      <c r="I525" t="str">
        <f>VLOOKUP($D525,DSR!$B$7:$HS$1000,6,FALSE)</f>
        <v>HZMO</v>
      </c>
      <c r="J525" t="str">
        <f>VLOOKUP($D525,DSR!$B$7:$HS$1000,7,FALSE)</f>
        <v>NN</v>
      </c>
      <c r="K525" t="str">
        <f>VLOOKUP($D525,DSR!$B$7:$HS$1000,8,FALSE)</f>
        <v>OS</v>
      </c>
      <c r="L525" t="str">
        <f>VLOOKUP($D525,DSR!$B$7:$HS$1000,9,FALSE)</f>
        <v>ne</v>
      </c>
      <c r="M525" t="str">
        <f>VLOOKUP($D525,DSR!$B$7:$HS$1000,10,FALSE)</f>
        <v>DD#VM</v>
      </c>
      <c r="N525" t="str">
        <f>VLOOKUP($D525,DSR!$B$7:$HS$1000,11,FALSE)</f>
        <v>SU</v>
      </c>
      <c r="O525" s="247" t="str">
        <f>VLOOKUP($D525,DSR!$B$7:$HS$1000,16,FALSE)</f>
        <v>nd</v>
      </c>
      <c r="P525" t="str">
        <f>VLOOKUP($D525,DSR!$B$7:$HS$1000,18,FALSE)</f>
        <v>nd</v>
      </c>
    </row>
    <row r="526" spans="1:16">
      <c r="A526" t="s">
        <v>47</v>
      </c>
      <c r="B526">
        <v>2013</v>
      </c>
      <c r="C526" t="s">
        <v>304</v>
      </c>
      <c r="D526" t="s">
        <v>923</v>
      </c>
      <c r="E526" t="str">
        <f>VLOOKUP($D526,DSR!$B$7:$HS$1000,2,FALSE)</f>
        <v>Obiteljska mirovina, na temelju općih propisa</v>
      </c>
      <c r="F526" t="str">
        <f>VLOOKUP($D526,DSR!$B$7:$HS$1000,3,FALSE)</f>
        <v>Članovi obitelji umrlog OMO-a ili korisnika mirovine</v>
      </c>
      <c r="G526" t="str">
        <f>VLOOKUP($D526,DSR!$B$7:$HS$1000,4,FALSE)</f>
        <v>DSR_005: §65-75</v>
      </c>
      <c r="H526" t="str">
        <f>VLOOKUP($D526,DSR!$B$7:$HS$1000,5,FALSE)</f>
        <v>MRMS</v>
      </c>
      <c r="I526" t="str">
        <f>VLOOKUP($D526,DSR!$B$7:$HS$1000,6,FALSE)</f>
        <v>HZMO</v>
      </c>
      <c r="J526" t="str">
        <f>VLOOKUP($D526,DSR!$B$7:$HS$1000,7,FALSE)</f>
        <v>NN</v>
      </c>
      <c r="K526" t="str">
        <f>VLOOKUP($D526,DSR!$B$7:$HS$1000,8,FALSE)</f>
        <v>OS</v>
      </c>
      <c r="L526" t="str">
        <f>VLOOKUP($D526,DSR!$B$7:$HS$1000,9,FALSE)</f>
        <v>ne</v>
      </c>
      <c r="M526" t="str">
        <f>VLOOKUP($D526,DSR!$B$7:$HS$1000,10,FALSE)</f>
        <v>DD#VM</v>
      </c>
      <c r="N526" t="str">
        <f>VLOOKUP($D526,DSR!$B$7:$HS$1000,11,FALSE)</f>
        <v>SU</v>
      </c>
      <c r="O526" s="247" t="str">
        <f>VLOOKUP($D526,DSR!$B$7:$HS$1000,20,FALSE)</f>
        <v>nd</v>
      </c>
      <c r="P526" t="str">
        <f>VLOOKUP($D526,DSR!$B$7:$HS$1000,22,FALSE)</f>
        <v>nd</v>
      </c>
    </row>
    <row r="527" spans="1:16">
      <c r="A527" t="s">
        <v>47</v>
      </c>
      <c r="B527">
        <v>2014</v>
      </c>
      <c r="C527" t="s">
        <v>304</v>
      </c>
      <c r="D527" t="s">
        <v>923</v>
      </c>
      <c r="E527" t="str">
        <f>VLOOKUP($D527,DSR!$B$7:$HS$1000,2,FALSE)</f>
        <v>Obiteljska mirovina, na temelju općih propisa</v>
      </c>
      <c r="F527" t="str">
        <f>VLOOKUP($D527,DSR!$B$7:$HS$1000,3,FALSE)</f>
        <v>Članovi obitelji umrlog OMO-a ili korisnika mirovine</v>
      </c>
      <c r="G527" t="str">
        <f>VLOOKUP($D527,DSR!$B$7:$HS$1000,4,FALSE)</f>
        <v>DSR_005: §65-75</v>
      </c>
      <c r="H527" t="str">
        <f>VLOOKUP($D527,DSR!$B$7:$HS$1000,5,FALSE)</f>
        <v>MRMS</v>
      </c>
      <c r="I527" t="str">
        <f>VLOOKUP($D527,DSR!$B$7:$HS$1000,6,FALSE)</f>
        <v>HZMO</v>
      </c>
      <c r="J527" t="str">
        <f>VLOOKUP($D527,DSR!$B$7:$HS$1000,7,FALSE)</f>
        <v>NN</v>
      </c>
      <c r="K527" t="str">
        <f>VLOOKUP($D527,DSR!$B$7:$HS$1000,8,FALSE)</f>
        <v>OS</v>
      </c>
      <c r="L527" t="str">
        <f>VLOOKUP($D527,DSR!$B$7:$HS$1000,9,FALSE)</f>
        <v>ne</v>
      </c>
      <c r="M527" t="str">
        <f>VLOOKUP($D527,DSR!$B$7:$HS$1000,10,FALSE)</f>
        <v>DD#VM</v>
      </c>
      <c r="N527" t="str">
        <f>VLOOKUP($D527,DSR!$B$7:$HS$1000,11,FALSE)</f>
        <v>SU</v>
      </c>
      <c r="O527" s="247" t="str">
        <f>VLOOKUP($D527,DSR!$B$7:$HS$1000,24,FALSE)</f>
        <v>nd</v>
      </c>
      <c r="P527" t="str">
        <f>VLOOKUP($D527,DSR!$B$7:$HS$1000,26,FALSE)</f>
        <v>nd</v>
      </c>
    </row>
    <row r="528" spans="1:16">
      <c r="A528" t="s">
        <v>47</v>
      </c>
      <c r="B528">
        <v>2015</v>
      </c>
      <c r="C528" t="s">
        <v>304</v>
      </c>
      <c r="D528" t="s">
        <v>923</v>
      </c>
      <c r="E528" t="str">
        <f>VLOOKUP($D528,DSR!$B$7:$HS$1000,2,FALSE)</f>
        <v>Obiteljska mirovina, na temelju općih propisa</v>
      </c>
      <c r="F528" t="str">
        <f>VLOOKUP($D528,DSR!$B$7:$HS$1000,3,FALSE)</f>
        <v>Članovi obitelji umrlog OMO-a ili korisnika mirovine</v>
      </c>
      <c r="G528" t="str">
        <f>VLOOKUP($D528,DSR!$B$7:$HS$1000,4,FALSE)</f>
        <v>DSR_005: §65-75</v>
      </c>
      <c r="H528" t="str">
        <f>VLOOKUP($D528,DSR!$B$7:$HS$1000,5,FALSE)</f>
        <v>MRMS</v>
      </c>
      <c r="I528" t="str">
        <f>VLOOKUP($D528,DSR!$B$7:$HS$1000,6,FALSE)</f>
        <v>HZMO</v>
      </c>
      <c r="J528" t="str">
        <f>VLOOKUP($D528,DSR!$B$7:$HS$1000,7,FALSE)</f>
        <v>NN</v>
      </c>
      <c r="K528" t="str">
        <f>VLOOKUP($D528,DSR!$B$7:$HS$1000,8,FALSE)</f>
        <v>OS</v>
      </c>
      <c r="L528" t="str">
        <f>VLOOKUP($D528,DSR!$B$7:$HS$1000,9,FALSE)</f>
        <v>ne</v>
      </c>
      <c r="M528" t="str">
        <f>VLOOKUP($D528,DSR!$B$7:$HS$1000,10,FALSE)</f>
        <v>DD#VM</v>
      </c>
      <c r="N528" t="str">
        <f>VLOOKUP($D528,DSR!$B$7:$HS$1000,11,FALSE)</f>
        <v>SU</v>
      </c>
      <c r="O528" s="247" t="str">
        <f>VLOOKUP($D528,DSR!$B$7:$HS$1000,28,FALSE)</f>
        <v>nd</v>
      </c>
      <c r="P528" t="str">
        <f>VLOOKUP($D528,DSR!$B$7:$HS$1000,30,FALSE)</f>
        <v>nd</v>
      </c>
    </row>
    <row r="529" spans="1:16">
      <c r="A529" t="s">
        <v>47</v>
      </c>
      <c r="B529">
        <v>2016</v>
      </c>
      <c r="C529" t="s">
        <v>304</v>
      </c>
      <c r="D529" t="s">
        <v>923</v>
      </c>
      <c r="E529" t="str">
        <f>VLOOKUP($D529,DSR!$B$7:$HS$1000,2,FALSE)</f>
        <v>Obiteljska mirovina, na temelju općih propisa</v>
      </c>
      <c r="F529" t="str">
        <f>VLOOKUP($D529,DSR!$B$7:$HS$1000,3,FALSE)</f>
        <v>Članovi obitelji umrlog OMO-a ili korisnika mirovine</v>
      </c>
      <c r="G529" t="str">
        <f>VLOOKUP($D529,DSR!$B$7:$HS$1000,4,FALSE)</f>
        <v>DSR_005: §65-75</v>
      </c>
      <c r="H529" t="str">
        <f>VLOOKUP($D529,DSR!$B$7:$HS$1000,5,FALSE)</f>
        <v>MRMS</v>
      </c>
      <c r="I529" t="str">
        <f>VLOOKUP($D529,DSR!$B$7:$HS$1000,6,FALSE)</f>
        <v>HZMO</v>
      </c>
      <c r="J529" t="str">
        <f>VLOOKUP($D529,DSR!$B$7:$HS$1000,7,FALSE)</f>
        <v>NN</v>
      </c>
      <c r="K529" t="str">
        <f>VLOOKUP($D529,DSR!$B$7:$HS$1000,8,FALSE)</f>
        <v>OS</v>
      </c>
      <c r="L529" t="str">
        <f>VLOOKUP($D529,DSR!$B$7:$HS$1000,9,FALSE)</f>
        <v>ne</v>
      </c>
      <c r="M529" t="str">
        <f>VLOOKUP($D529,DSR!$B$7:$HS$1000,10,FALSE)</f>
        <v>DD#VM</v>
      </c>
      <c r="N529" t="str">
        <f>VLOOKUP($D529,DSR!$B$7:$HS$1000,11,FALSE)</f>
        <v>SU</v>
      </c>
      <c r="O529" s="247" t="str">
        <f>VLOOKUP($D529,DSR!$B$7:$HS$1000,32,FALSE)</f>
        <v>nd</v>
      </c>
      <c r="P529" t="str">
        <f>VLOOKUP($D529,DSR!$B$7:$HS$1000,34,FALSE)</f>
        <v>nd</v>
      </c>
    </row>
    <row r="530" spans="1:16">
      <c r="A530" t="s">
        <v>47</v>
      </c>
      <c r="B530">
        <v>2011</v>
      </c>
      <c r="C530" t="s">
        <v>304</v>
      </c>
      <c r="D530" t="s">
        <v>928</v>
      </c>
      <c r="E530" t="str">
        <f>VLOOKUP($D530,DSR!$B$7:$HS$1000,2,FALSE)</f>
        <v>Obiteljska mirovina, za pripadnika HV-a</v>
      </c>
      <c r="F530" t="str">
        <f>VLOOKUP($D530,DSR!$B$7:$HS$1000,3,FALSE)</f>
        <v>Članovi obitelji umrlog korisnika mirovine prema posebnim propisima - Pripadnik HV-a</v>
      </c>
      <c r="G530" t="str">
        <f>VLOOKUP($D530,DSR!$B$7:$HS$1000,4,FALSE)</f>
        <v>DSR_014</v>
      </c>
      <c r="H530" t="str">
        <f>VLOOKUP($D530,DSR!$B$7:$HS$1000,5,FALSE)</f>
        <v>MOBR</v>
      </c>
      <c r="I530" t="str">
        <f>VLOOKUP($D530,DSR!$B$7:$HS$1000,6,FALSE)</f>
        <v>HZMO</v>
      </c>
      <c r="J530" t="str">
        <f>VLOOKUP($D530,DSR!$B$7:$HS$1000,7,FALSE)</f>
        <v>NN</v>
      </c>
      <c r="K530" t="str">
        <f>VLOOKUP($D530,DSR!$B$7:$HS$1000,8,FALSE)</f>
        <v>OS</v>
      </c>
      <c r="L530" t="str">
        <f>VLOOKUP($D530,DSR!$B$7:$HS$1000,9,FALSE)</f>
        <v>ne</v>
      </c>
      <c r="M530" t="str">
        <f>VLOOKUP($D530,DSR!$B$7:$HS$1000,10,FALSE)</f>
        <v>DD#VM</v>
      </c>
      <c r="N530" t="str">
        <f>VLOOKUP($D530,DSR!$B$7:$HS$1000,11,FALSE)</f>
        <v>SU</v>
      </c>
      <c r="O530">
        <f>VLOOKUP($D530,DSR!$B$7:$HS$1000,12,FALSE)</f>
        <v>590</v>
      </c>
      <c r="P530" t="str">
        <f>VLOOKUP($D530,DSR!$B$7:$HS$1000,14,FALSE)</f>
        <v>nd</v>
      </c>
    </row>
    <row r="531" spans="1:16">
      <c r="A531" t="s">
        <v>47</v>
      </c>
      <c r="B531">
        <v>2012</v>
      </c>
      <c r="C531" t="s">
        <v>304</v>
      </c>
      <c r="D531" t="s">
        <v>928</v>
      </c>
      <c r="E531" t="str">
        <f>VLOOKUP($D531,DSR!$B$7:$HS$1000,2,FALSE)</f>
        <v>Obiteljska mirovina, za pripadnika HV-a</v>
      </c>
      <c r="F531" t="str">
        <f>VLOOKUP($D531,DSR!$B$7:$HS$1000,3,FALSE)</f>
        <v>Članovi obitelji umrlog korisnika mirovine prema posebnim propisima - Pripadnik HV-a</v>
      </c>
      <c r="G531" t="str">
        <f>VLOOKUP($D531,DSR!$B$7:$HS$1000,4,FALSE)</f>
        <v>DSR_014</v>
      </c>
      <c r="H531" t="str">
        <f>VLOOKUP($D531,DSR!$B$7:$HS$1000,5,FALSE)</f>
        <v>MOBR</v>
      </c>
      <c r="I531" t="str">
        <f>VLOOKUP($D531,DSR!$B$7:$HS$1000,6,FALSE)</f>
        <v>HZMO</v>
      </c>
      <c r="J531" t="str">
        <f>VLOOKUP($D531,DSR!$B$7:$HS$1000,7,FALSE)</f>
        <v>NN</v>
      </c>
      <c r="K531" t="str">
        <f>VLOOKUP($D531,DSR!$B$7:$HS$1000,8,FALSE)</f>
        <v>OS</v>
      </c>
      <c r="L531" t="str">
        <f>VLOOKUP($D531,DSR!$B$7:$HS$1000,9,FALSE)</f>
        <v>ne</v>
      </c>
      <c r="M531" t="str">
        <f>VLOOKUP($D531,DSR!$B$7:$HS$1000,10,FALSE)</f>
        <v>DD#VM</v>
      </c>
      <c r="N531" t="str">
        <f>VLOOKUP($D531,DSR!$B$7:$HS$1000,11,FALSE)</f>
        <v>SU</v>
      </c>
      <c r="O531" s="247">
        <f>VLOOKUP($D531,DSR!$B$7:$HS$1000,16,FALSE)</f>
        <v>658</v>
      </c>
      <c r="P531" t="str">
        <f>VLOOKUP($D531,DSR!$B$7:$HS$1000,18,FALSE)</f>
        <v>nd</v>
      </c>
    </row>
    <row r="532" spans="1:16">
      <c r="A532" t="s">
        <v>47</v>
      </c>
      <c r="B532">
        <v>2013</v>
      </c>
      <c r="C532" t="s">
        <v>304</v>
      </c>
      <c r="D532" t="s">
        <v>928</v>
      </c>
      <c r="E532" t="str">
        <f>VLOOKUP($D532,DSR!$B$7:$HS$1000,2,FALSE)</f>
        <v>Obiteljska mirovina, za pripadnika HV-a</v>
      </c>
      <c r="F532" t="str">
        <f>VLOOKUP($D532,DSR!$B$7:$HS$1000,3,FALSE)</f>
        <v>Članovi obitelji umrlog korisnika mirovine prema posebnim propisima - Pripadnik HV-a</v>
      </c>
      <c r="G532" t="str">
        <f>VLOOKUP($D532,DSR!$B$7:$HS$1000,4,FALSE)</f>
        <v>DSR_014</v>
      </c>
      <c r="H532" t="str">
        <f>VLOOKUP($D532,DSR!$B$7:$HS$1000,5,FALSE)</f>
        <v>MOBR</v>
      </c>
      <c r="I532" t="str">
        <f>VLOOKUP($D532,DSR!$B$7:$HS$1000,6,FALSE)</f>
        <v>HZMO</v>
      </c>
      <c r="J532" t="str">
        <f>VLOOKUP($D532,DSR!$B$7:$HS$1000,7,FALSE)</f>
        <v>NN</v>
      </c>
      <c r="K532" t="str">
        <f>VLOOKUP($D532,DSR!$B$7:$HS$1000,8,FALSE)</f>
        <v>OS</v>
      </c>
      <c r="L532" t="str">
        <f>VLOOKUP($D532,DSR!$B$7:$HS$1000,9,FALSE)</f>
        <v>ne</v>
      </c>
      <c r="M532" t="str">
        <f>VLOOKUP($D532,DSR!$B$7:$HS$1000,10,FALSE)</f>
        <v>DD#VM</v>
      </c>
      <c r="N532" t="str">
        <f>VLOOKUP($D532,DSR!$B$7:$HS$1000,11,FALSE)</f>
        <v>SU</v>
      </c>
      <c r="O532" s="247">
        <f>VLOOKUP($D532,DSR!$B$7:$HS$1000,20,FALSE)</f>
        <v>727</v>
      </c>
      <c r="P532" t="str">
        <f>VLOOKUP($D532,DSR!$B$7:$HS$1000,22,FALSE)</f>
        <v>nd</v>
      </c>
    </row>
    <row r="533" spans="1:16">
      <c r="A533" t="s">
        <v>47</v>
      </c>
      <c r="B533">
        <v>2014</v>
      </c>
      <c r="C533" t="s">
        <v>304</v>
      </c>
      <c r="D533" t="s">
        <v>928</v>
      </c>
      <c r="E533" t="str">
        <f>VLOOKUP($D533,DSR!$B$7:$HS$1000,2,FALSE)</f>
        <v>Obiteljska mirovina, za pripadnika HV-a</v>
      </c>
      <c r="F533" t="str">
        <f>VLOOKUP($D533,DSR!$B$7:$HS$1000,3,FALSE)</f>
        <v>Članovi obitelji umrlog korisnika mirovine prema posebnim propisima - Pripadnik HV-a</v>
      </c>
      <c r="G533" t="str">
        <f>VLOOKUP($D533,DSR!$B$7:$HS$1000,4,FALSE)</f>
        <v>DSR_014</v>
      </c>
      <c r="H533" t="str">
        <f>VLOOKUP($D533,DSR!$B$7:$HS$1000,5,FALSE)</f>
        <v>MOBR</v>
      </c>
      <c r="I533" t="str">
        <f>VLOOKUP($D533,DSR!$B$7:$HS$1000,6,FALSE)</f>
        <v>HZMO</v>
      </c>
      <c r="J533" t="str">
        <f>VLOOKUP($D533,DSR!$B$7:$HS$1000,7,FALSE)</f>
        <v>NN</v>
      </c>
      <c r="K533" t="str">
        <f>VLOOKUP($D533,DSR!$B$7:$HS$1000,8,FALSE)</f>
        <v>OS</v>
      </c>
      <c r="L533" t="str">
        <f>VLOOKUP($D533,DSR!$B$7:$HS$1000,9,FALSE)</f>
        <v>ne</v>
      </c>
      <c r="M533" t="str">
        <f>VLOOKUP($D533,DSR!$B$7:$HS$1000,10,FALSE)</f>
        <v>DD#VM</v>
      </c>
      <c r="N533" t="str">
        <f>VLOOKUP($D533,DSR!$B$7:$HS$1000,11,FALSE)</f>
        <v>SU</v>
      </c>
      <c r="O533" s="247">
        <f>VLOOKUP($D533,DSR!$B$7:$HS$1000,24,FALSE)</f>
        <v>764</v>
      </c>
      <c r="P533" t="str">
        <f>VLOOKUP($D533,DSR!$B$7:$HS$1000,26,FALSE)</f>
        <v>nd</v>
      </c>
    </row>
    <row r="534" spans="1:16">
      <c r="A534" t="s">
        <v>47</v>
      </c>
      <c r="B534">
        <v>2015</v>
      </c>
      <c r="C534" t="s">
        <v>304</v>
      </c>
      <c r="D534" t="s">
        <v>928</v>
      </c>
      <c r="E534" t="str">
        <f>VLOOKUP($D534,DSR!$B$7:$HS$1000,2,FALSE)</f>
        <v>Obiteljska mirovina, za pripadnika HV-a</v>
      </c>
      <c r="F534" t="str">
        <f>VLOOKUP($D534,DSR!$B$7:$HS$1000,3,FALSE)</f>
        <v>Članovi obitelji umrlog korisnika mirovine prema posebnim propisima - Pripadnik HV-a</v>
      </c>
      <c r="G534" t="str">
        <f>VLOOKUP($D534,DSR!$B$7:$HS$1000,4,FALSE)</f>
        <v>DSR_014</v>
      </c>
      <c r="H534" t="str">
        <f>VLOOKUP($D534,DSR!$B$7:$HS$1000,5,FALSE)</f>
        <v>MOBR</v>
      </c>
      <c r="I534" t="str">
        <f>VLOOKUP($D534,DSR!$B$7:$HS$1000,6,FALSE)</f>
        <v>HZMO</v>
      </c>
      <c r="J534" t="str">
        <f>VLOOKUP($D534,DSR!$B$7:$HS$1000,7,FALSE)</f>
        <v>NN</v>
      </c>
      <c r="K534" t="str">
        <f>VLOOKUP($D534,DSR!$B$7:$HS$1000,8,FALSE)</f>
        <v>OS</v>
      </c>
      <c r="L534" t="str">
        <f>VLOOKUP($D534,DSR!$B$7:$HS$1000,9,FALSE)</f>
        <v>ne</v>
      </c>
      <c r="M534" t="str">
        <f>VLOOKUP($D534,DSR!$B$7:$HS$1000,10,FALSE)</f>
        <v>DD#VM</v>
      </c>
      <c r="N534" t="str">
        <f>VLOOKUP($D534,DSR!$B$7:$HS$1000,11,FALSE)</f>
        <v>SU</v>
      </c>
      <c r="O534" s="247">
        <f>VLOOKUP($D534,DSR!$B$7:$HS$1000,28,FALSE)</f>
        <v>718</v>
      </c>
      <c r="P534" t="str">
        <f>VLOOKUP($D534,DSR!$B$7:$HS$1000,30,FALSE)</f>
        <v>nd</v>
      </c>
    </row>
    <row r="535" spans="1:16">
      <c r="A535" t="s">
        <v>47</v>
      </c>
      <c r="B535">
        <v>2016</v>
      </c>
      <c r="C535" t="s">
        <v>304</v>
      </c>
      <c r="D535" t="s">
        <v>928</v>
      </c>
      <c r="E535" t="str">
        <f>VLOOKUP($D535,DSR!$B$7:$HS$1000,2,FALSE)</f>
        <v>Obiteljska mirovina, za pripadnika HV-a</v>
      </c>
      <c r="F535" t="str">
        <f>VLOOKUP($D535,DSR!$B$7:$HS$1000,3,FALSE)</f>
        <v>Članovi obitelji umrlog korisnika mirovine prema posebnim propisima - Pripadnik HV-a</v>
      </c>
      <c r="G535" t="str">
        <f>VLOOKUP($D535,DSR!$B$7:$HS$1000,4,FALSE)</f>
        <v>DSR_014</v>
      </c>
      <c r="H535" t="str">
        <f>VLOOKUP($D535,DSR!$B$7:$HS$1000,5,FALSE)</f>
        <v>MOBR</v>
      </c>
      <c r="I535" t="str">
        <f>VLOOKUP($D535,DSR!$B$7:$HS$1000,6,FALSE)</f>
        <v>HZMO</v>
      </c>
      <c r="J535" t="str">
        <f>VLOOKUP($D535,DSR!$B$7:$HS$1000,7,FALSE)</f>
        <v>NN</v>
      </c>
      <c r="K535" t="str">
        <f>VLOOKUP($D535,DSR!$B$7:$HS$1000,8,FALSE)</f>
        <v>OS</v>
      </c>
      <c r="L535" t="str">
        <f>VLOOKUP($D535,DSR!$B$7:$HS$1000,9,FALSE)</f>
        <v>ne</v>
      </c>
      <c r="M535" t="str">
        <f>VLOOKUP($D535,DSR!$B$7:$HS$1000,10,FALSE)</f>
        <v>DD#VM</v>
      </c>
      <c r="N535" t="str">
        <f>VLOOKUP($D535,DSR!$B$7:$HS$1000,11,FALSE)</f>
        <v>SU</v>
      </c>
      <c r="O535" s="247">
        <f>VLOOKUP($D535,DSR!$B$7:$HS$1000,32,FALSE)</f>
        <v>806</v>
      </c>
      <c r="P535" t="str">
        <f>VLOOKUP($D535,DSR!$B$7:$HS$1000,34,FALSE)</f>
        <v>nd</v>
      </c>
    </row>
    <row r="536" spans="1:16">
      <c r="A536" t="s">
        <v>47</v>
      </c>
      <c r="B536">
        <v>2011</v>
      </c>
      <c r="C536" t="s">
        <v>304</v>
      </c>
      <c r="D536" t="s">
        <v>931</v>
      </c>
      <c r="E536" t="str">
        <f>VLOOKUP($D536,DSR!$B$7:$HS$1000,2,FALSE)</f>
        <v>Obiteljska mirovina, za HBDR-a</v>
      </c>
      <c r="F536" t="str">
        <f>VLOOKUP($D536,DSR!$B$7:$HS$1000,3,FALSE)</f>
        <v>Članovi obitelji umrlog korisnika mirovine prema posebnim propisima - HBDR</v>
      </c>
      <c r="G536" t="str">
        <f>VLOOKUP($D536,DSR!$B$7:$HS$1000,4,FALSE)</f>
        <v>DSR_013</v>
      </c>
      <c r="H536" t="str">
        <f>VLOOKUP($D536,DSR!$B$7:$HS$1000,5,FALSE)</f>
        <v>MBRAN</v>
      </c>
      <c r="I536" t="str">
        <f>VLOOKUP($D536,DSR!$B$7:$HS$1000,6,FALSE)</f>
        <v>HZMO</v>
      </c>
      <c r="J536" t="str">
        <f>VLOOKUP($D536,DSR!$B$7:$HS$1000,7,FALSE)</f>
        <v>NN</v>
      </c>
      <c r="K536" t="str">
        <f>VLOOKUP($D536,DSR!$B$7:$HS$1000,8,FALSE)</f>
        <v>OS</v>
      </c>
      <c r="L536" t="str">
        <f>VLOOKUP($D536,DSR!$B$7:$HS$1000,9,FALSE)</f>
        <v>ne</v>
      </c>
      <c r="M536" t="str">
        <f>VLOOKUP($D536,DSR!$B$7:$HS$1000,10,FALSE)</f>
        <v>DD#VM</v>
      </c>
      <c r="N536" t="str">
        <f>VLOOKUP($D536,DSR!$B$7:$HS$1000,11,FALSE)</f>
        <v>SU</v>
      </c>
      <c r="O536">
        <f>VLOOKUP($D536,DSR!$B$7:$HS$1000,12,FALSE)</f>
        <v>12148</v>
      </c>
      <c r="P536" t="str">
        <f>VLOOKUP($D536,DSR!$B$7:$HS$1000,14,FALSE)</f>
        <v>nd</v>
      </c>
    </row>
    <row r="537" spans="1:16">
      <c r="A537" t="s">
        <v>47</v>
      </c>
      <c r="B537">
        <v>2012</v>
      </c>
      <c r="C537" t="s">
        <v>304</v>
      </c>
      <c r="D537" t="s">
        <v>931</v>
      </c>
      <c r="E537" t="str">
        <f>VLOOKUP($D537,DSR!$B$7:$HS$1000,2,FALSE)</f>
        <v>Obiteljska mirovina, za HBDR-a</v>
      </c>
      <c r="F537" t="str">
        <f>VLOOKUP($D537,DSR!$B$7:$HS$1000,3,FALSE)</f>
        <v>Članovi obitelji umrlog korisnika mirovine prema posebnim propisima - HBDR</v>
      </c>
      <c r="G537" t="str">
        <f>VLOOKUP($D537,DSR!$B$7:$HS$1000,4,FALSE)</f>
        <v>DSR_013</v>
      </c>
      <c r="H537" t="str">
        <f>VLOOKUP($D537,DSR!$B$7:$HS$1000,5,FALSE)</f>
        <v>MBRAN</v>
      </c>
      <c r="I537" t="str">
        <f>VLOOKUP($D537,DSR!$B$7:$HS$1000,6,FALSE)</f>
        <v>HZMO</v>
      </c>
      <c r="J537" t="str">
        <f>VLOOKUP($D537,DSR!$B$7:$HS$1000,7,FALSE)</f>
        <v>NN</v>
      </c>
      <c r="K537" t="str">
        <f>VLOOKUP($D537,DSR!$B$7:$HS$1000,8,FALSE)</f>
        <v>OS</v>
      </c>
      <c r="L537" t="str">
        <f>VLOOKUP($D537,DSR!$B$7:$HS$1000,9,FALSE)</f>
        <v>ne</v>
      </c>
      <c r="M537" t="str">
        <f>VLOOKUP($D537,DSR!$B$7:$HS$1000,10,FALSE)</f>
        <v>DD#VM</v>
      </c>
      <c r="N537" t="str">
        <f>VLOOKUP($D537,DSR!$B$7:$HS$1000,11,FALSE)</f>
        <v>SU</v>
      </c>
      <c r="O537" s="247">
        <f>VLOOKUP($D537,DSR!$B$7:$HS$1000,16,FALSE)</f>
        <v>11848</v>
      </c>
      <c r="P537" t="str">
        <f>VLOOKUP($D537,DSR!$B$7:$HS$1000,18,FALSE)</f>
        <v>nd</v>
      </c>
    </row>
    <row r="538" spans="1:16">
      <c r="A538" t="s">
        <v>47</v>
      </c>
      <c r="B538">
        <v>2013</v>
      </c>
      <c r="C538" t="s">
        <v>304</v>
      </c>
      <c r="D538" t="s">
        <v>931</v>
      </c>
      <c r="E538" t="str">
        <f>VLOOKUP($D538,DSR!$B$7:$HS$1000,2,FALSE)</f>
        <v>Obiteljska mirovina, za HBDR-a</v>
      </c>
      <c r="F538" t="str">
        <f>VLOOKUP($D538,DSR!$B$7:$HS$1000,3,FALSE)</f>
        <v>Članovi obitelji umrlog korisnika mirovine prema posebnim propisima - HBDR</v>
      </c>
      <c r="G538" t="str">
        <f>VLOOKUP($D538,DSR!$B$7:$HS$1000,4,FALSE)</f>
        <v>DSR_013</v>
      </c>
      <c r="H538" t="str">
        <f>VLOOKUP($D538,DSR!$B$7:$HS$1000,5,FALSE)</f>
        <v>MBRAN</v>
      </c>
      <c r="I538" t="str">
        <f>VLOOKUP($D538,DSR!$B$7:$HS$1000,6,FALSE)</f>
        <v>HZMO</v>
      </c>
      <c r="J538" t="str">
        <f>VLOOKUP($D538,DSR!$B$7:$HS$1000,7,FALSE)</f>
        <v>NN</v>
      </c>
      <c r="K538" t="str">
        <f>VLOOKUP($D538,DSR!$B$7:$HS$1000,8,FALSE)</f>
        <v>OS</v>
      </c>
      <c r="L538" t="str">
        <f>VLOOKUP($D538,DSR!$B$7:$HS$1000,9,FALSE)</f>
        <v>ne</v>
      </c>
      <c r="M538" t="str">
        <f>VLOOKUP($D538,DSR!$B$7:$HS$1000,10,FALSE)</f>
        <v>DD#VM</v>
      </c>
      <c r="N538" t="str">
        <f>VLOOKUP($D538,DSR!$B$7:$HS$1000,11,FALSE)</f>
        <v>SU</v>
      </c>
      <c r="O538" s="247">
        <f>VLOOKUP($D538,DSR!$B$7:$HS$1000,20,FALSE)</f>
        <v>13946</v>
      </c>
      <c r="P538" t="str">
        <f>VLOOKUP($D538,DSR!$B$7:$HS$1000,22,FALSE)</f>
        <v>nd</v>
      </c>
    </row>
    <row r="539" spans="1:16">
      <c r="A539" t="s">
        <v>47</v>
      </c>
      <c r="B539">
        <v>2014</v>
      </c>
      <c r="C539" t="s">
        <v>304</v>
      </c>
      <c r="D539" t="s">
        <v>931</v>
      </c>
      <c r="E539" t="str">
        <f>VLOOKUP($D539,DSR!$B$7:$HS$1000,2,FALSE)</f>
        <v>Obiteljska mirovina, za HBDR-a</v>
      </c>
      <c r="F539" t="str">
        <f>VLOOKUP($D539,DSR!$B$7:$HS$1000,3,FALSE)</f>
        <v>Članovi obitelji umrlog korisnika mirovine prema posebnim propisima - HBDR</v>
      </c>
      <c r="G539" t="str">
        <f>VLOOKUP($D539,DSR!$B$7:$HS$1000,4,FALSE)</f>
        <v>DSR_013</v>
      </c>
      <c r="H539" t="str">
        <f>VLOOKUP($D539,DSR!$B$7:$HS$1000,5,FALSE)</f>
        <v>MBRAN</v>
      </c>
      <c r="I539" t="str">
        <f>VLOOKUP($D539,DSR!$B$7:$HS$1000,6,FALSE)</f>
        <v>HZMO</v>
      </c>
      <c r="J539" t="str">
        <f>VLOOKUP($D539,DSR!$B$7:$HS$1000,7,FALSE)</f>
        <v>NN</v>
      </c>
      <c r="K539" t="str">
        <f>VLOOKUP($D539,DSR!$B$7:$HS$1000,8,FALSE)</f>
        <v>OS</v>
      </c>
      <c r="L539" t="str">
        <f>VLOOKUP($D539,DSR!$B$7:$HS$1000,9,FALSE)</f>
        <v>ne</v>
      </c>
      <c r="M539" t="str">
        <f>VLOOKUP($D539,DSR!$B$7:$HS$1000,10,FALSE)</f>
        <v>DD#VM</v>
      </c>
      <c r="N539" t="str">
        <f>VLOOKUP($D539,DSR!$B$7:$HS$1000,11,FALSE)</f>
        <v>SU</v>
      </c>
      <c r="O539" s="247">
        <f>VLOOKUP($D539,DSR!$B$7:$HS$1000,24,FALSE)</f>
        <v>13787</v>
      </c>
      <c r="P539" t="str">
        <f>VLOOKUP($D539,DSR!$B$7:$HS$1000,26,FALSE)</f>
        <v>nd</v>
      </c>
    </row>
    <row r="540" spans="1:16">
      <c r="A540" t="s">
        <v>47</v>
      </c>
      <c r="B540">
        <v>2015</v>
      </c>
      <c r="C540" t="s">
        <v>304</v>
      </c>
      <c r="D540" t="s">
        <v>931</v>
      </c>
      <c r="E540" t="str">
        <f>VLOOKUP($D540,DSR!$B$7:$HS$1000,2,FALSE)</f>
        <v>Obiteljska mirovina, za HBDR-a</v>
      </c>
      <c r="F540" t="str">
        <f>VLOOKUP($D540,DSR!$B$7:$HS$1000,3,FALSE)</f>
        <v>Članovi obitelji umrlog korisnika mirovine prema posebnim propisima - HBDR</v>
      </c>
      <c r="G540" t="str">
        <f>VLOOKUP($D540,DSR!$B$7:$HS$1000,4,FALSE)</f>
        <v>DSR_013</v>
      </c>
      <c r="H540" t="str">
        <f>VLOOKUP($D540,DSR!$B$7:$HS$1000,5,FALSE)</f>
        <v>MBRAN</v>
      </c>
      <c r="I540" t="str">
        <f>VLOOKUP($D540,DSR!$B$7:$HS$1000,6,FALSE)</f>
        <v>HZMO</v>
      </c>
      <c r="J540" t="str">
        <f>VLOOKUP($D540,DSR!$B$7:$HS$1000,7,FALSE)</f>
        <v>NN</v>
      </c>
      <c r="K540" t="str">
        <f>VLOOKUP($D540,DSR!$B$7:$HS$1000,8,FALSE)</f>
        <v>OS</v>
      </c>
      <c r="L540" t="str">
        <f>VLOOKUP($D540,DSR!$B$7:$HS$1000,9,FALSE)</f>
        <v>ne</v>
      </c>
      <c r="M540" t="str">
        <f>VLOOKUP($D540,DSR!$B$7:$HS$1000,10,FALSE)</f>
        <v>DD#VM</v>
      </c>
      <c r="N540" t="str">
        <f>VLOOKUP($D540,DSR!$B$7:$HS$1000,11,FALSE)</f>
        <v>SU</v>
      </c>
      <c r="O540" s="247">
        <f>VLOOKUP($D540,DSR!$B$7:$HS$1000,28,FALSE)</f>
        <v>13931</v>
      </c>
      <c r="P540" t="str">
        <f>VLOOKUP($D540,DSR!$B$7:$HS$1000,30,FALSE)</f>
        <v>nd</v>
      </c>
    </row>
    <row r="541" spans="1:16">
      <c r="A541" t="s">
        <v>47</v>
      </c>
      <c r="B541">
        <v>2016</v>
      </c>
      <c r="C541" t="s">
        <v>304</v>
      </c>
      <c r="D541" t="s">
        <v>931</v>
      </c>
      <c r="E541" t="str">
        <f>VLOOKUP($D541,DSR!$B$7:$HS$1000,2,FALSE)</f>
        <v>Obiteljska mirovina, za HBDR-a</v>
      </c>
      <c r="F541" t="str">
        <f>VLOOKUP($D541,DSR!$B$7:$HS$1000,3,FALSE)</f>
        <v>Članovi obitelji umrlog korisnika mirovine prema posebnim propisima - HBDR</v>
      </c>
      <c r="G541" t="str">
        <f>VLOOKUP($D541,DSR!$B$7:$HS$1000,4,FALSE)</f>
        <v>DSR_013</v>
      </c>
      <c r="H541" t="str">
        <f>VLOOKUP($D541,DSR!$B$7:$HS$1000,5,FALSE)</f>
        <v>MBRAN</v>
      </c>
      <c r="I541" t="str">
        <f>VLOOKUP($D541,DSR!$B$7:$HS$1000,6,FALSE)</f>
        <v>HZMO</v>
      </c>
      <c r="J541" t="str">
        <f>VLOOKUP($D541,DSR!$B$7:$HS$1000,7,FALSE)</f>
        <v>NN</v>
      </c>
      <c r="K541" t="str">
        <f>VLOOKUP($D541,DSR!$B$7:$HS$1000,8,FALSE)</f>
        <v>OS</v>
      </c>
      <c r="L541" t="str">
        <f>VLOOKUP($D541,DSR!$B$7:$HS$1000,9,FALSE)</f>
        <v>ne</v>
      </c>
      <c r="M541" t="str">
        <f>VLOOKUP($D541,DSR!$B$7:$HS$1000,10,FALSE)</f>
        <v>DD#VM</v>
      </c>
      <c r="N541" t="str">
        <f>VLOOKUP($D541,DSR!$B$7:$HS$1000,11,FALSE)</f>
        <v>SU</v>
      </c>
      <c r="O541" s="247">
        <f>VLOOKUP($D541,DSR!$B$7:$HS$1000,32,FALSE)</f>
        <v>14143</v>
      </c>
      <c r="P541" t="str">
        <f>VLOOKUP($D541,DSR!$B$7:$HS$1000,34,FALSE)</f>
        <v>nd</v>
      </c>
    </row>
    <row r="542" spans="1:16">
      <c r="A542" t="s">
        <v>47</v>
      </c>
      <c r="B542">
        <v>2011</v>
      </c>
      <c r="C542" t="s">
        <v>304</v>
      </c>
      <c r="D542" t="s">
        <v>934</v>
      </c>
      <c r="E542" t="str">
        <f>VLOOKUP($D542,DSR!$B$7:$HS$1000,2,FALSE)</f>
        <v>Obiteljska mirovina, za pripadnika HVO-a</v>
      </c>
      <c r="F542" t="str">
        <f>VLOOKUP($D542,DSR!$B$7:$HS$1000,3,FALSE)</f>
        <v>Članovi obitelji umrlog korisnika mirovine prema posebnim propisima - Pripadnik HVO-a</v>
      </c>
      <c r="G542" t="str">
        <f>VLOOKUP($D542,DSR!$B$7:$HS$1000,4,FALSE)</f>
        <v>DSR_011</v>
      </c>
      <c r="H542" t="str">
        <f>VLOOKUP($D542,DSR!$B$7:$HS$1000,5,FALSE)</f>
        <v>MBRAN</v>
      </c>
      <c r="I542" t="str">
        <f>VLOOKUP($D542,DSR!$B$7:$HS$1000,6,FALSE)</f>
        <v>HZMO</v>
      </c>
      <c r="J542" t="str">
        <f>VLOOKUP($D542,DSR!$B$7:$HS$1000,7,FALSE)</f>
        <v>NN</v>
      </c>
      <c r="K542" t="str">
        <f>VLOOKUP($D542,DSR!$B$7:$HS$1000,8,FALSE)</f>
        <v>OS</v>
      </c>
      <c r="L542" t="str">
        <f>VLOOKUP($D542,DSR!$B$7:$HS$1000,9,FALSE)</f>
        <v>ne</v>
      </c>
      <c r="M542" t="str">
        <f>VLOOKUP($D542,DSR!$B$7:$HS$1000,10,FALSE)</f>
        <v>DD#VM</v>
      </c>
      <c r="N542" t="str">
        <f>VLOOKUP($D542,DSR!$B$7:$HS$1000,11,FALSE)</f>
        <v>SU</v>
      </c>
      <c r="O542">
        <f>VLOOKUP($D542,DSR!$B$7:$HS$1000,12,FALSE)</f>
        <v>440</v>
      </c>
      <c r="P542" t="str">
        <f>VLOOKUP($D542,DSR!$B$7:$HS$1000,14,FALSE)</f>
        <v>nd</v>
      </c>
    </row>
    <row r="543" spans="1:16">
      <c r="A543" t="s">
        <v>47</v>
      </c>
      <c r="B543">
        <v>2012</v>
      </c>
      <c r="C543" t="s">
        <v>304</v>
      </c>
      <c r="D543" t="s">
        <v>934</v>
      </c>
      <c r="E543" t="str">
        <f>VLOOKUP($D543,DSR!$B$7:$HS$1000,2,FALSE)</f>
        <v>Obiteljska mirovina, za pripadnika HVO-a</v>
      </c>
      <c r="F543" t="str">
        <f>VLOOKUP($D543,DSR!$B$7:$HS$1000,3,FALSE)</f>
        <v>Članovi obitelji umrlog korisnika mirovine prema posebnim propisima - Pripadnik HVO-a</v>
      </c>
      <c r="G543" t="str">
        <f>VLOOKUP($D543,DSR!$B$7:$HS$1000,4,FALSE)</f>
        <v>DSR_011</v>
      </c>
      <c r="H543" t="str">
        <f>VLOOKUP($D543,DSR!$B$7:$HS$1000,5,FALSE)</f>
        <v>MBRAN</v>
      </c>
      <c r="I543" t="str">
        <f>VLOOKUP($D543,DSR!$B$7:$HS$1000,6,FALSE)</f>
        <v>HZMO</v>
      </c>
      <c r="J543" t="str">
        <f>VLOOKUP($D543,DSR!$B$7:$HS$1000,7,FALSE)</f>
        <v>NN</v>
      </c>
      <c r="K543" t="str">
        <f>VLOOKUP($D543,DSR!$B$7:$HS$1000,8,FALSE)</f>
        <v>OS</v>
      </c>
      <c r="L543" t="str">
        <f>VLOOKUP($D543,DSR!$B$7:$HS$1000,9,FALSE)</f>
        <v>ne</v>
      </c>
      <c r="M543" t="str">
        <f>VLOOKUP($D543,DSR!$B$7:$HS$1000,10,FALSE)</f>
        <v>DD#VM</v>
      </c>
      <c r="N543" t="str">
        <f>VLOOKUP($D543,DSR!$B$7:$HS$1000,11,FALSE)</f>
        <v>SU</v>
      </c>
      <c r="O543" s="247">
        <f>VLOOKUP($D543,DSR!$B$7:$HS$1000,16,FALSE)</f>
        <v>440</v>
      </c>
      <c r="P543" t="str">
        <f>VLOOKUP($D543,DSR!$B$7:$HS$1000,18,FALSE)</f>
        <v>nd</v>
      </c>
    </row>
    <row r="544" spans="1:16">
      <c r="A544" t="s">
        <v>47</v>
      </c>
      <c r="B544">
        <v>2013</v>
      </c>
      <c r="C544" t="s">
        <v>304</v>
      </c>
      <c r="D544" t="s">
        <v>934</v>
      </c>
      <c r="E544" t="str">
        <f>VLOOKUP($D544,DSR!$B$7:$HS$1000,2,FALSE)</f>
        <v>Obiteljska mirovina, za pripadnika HVO-a</v>
      </c>
      <c r="F544" t="str">
        <f>VLOOKUP($D544,DSR!$B$7:$HS$1000,3,FALSE)</f>
        <v>Članovi obitelji umrlog korisnika mirovine prema posebnim propisima - Pripadnik HVO-a</v>
      </c>
      <c r="G544" t="str">
        <f>VLOOKUP($D544,DSR!$B$7:$HS$1000,4,FALSE)</f>
        <v>DSR_011</v>
      </c>
      <c r="H544" t="str">
        <f>VLOOKUP($D544,DSR!$B$7:$HS$1000,5,FALSE)</f>
        <v>MBRAN</v>
      </c>
      <c r="I544" t="str">
        <f>VLOOKUP($D544,DSR!$B$7:$HS$1000,6,FALSE)</f>
        <v>HZMO</v>
      </c>
      <c r="J544" t="str">
        <f>VLOOKUP($D544,DSR!$B$7:$HS$1000,7,FALSE)</f>
        <v>NN</v>
      </c>
      <c r="K544" t="str">
        <f>VLOOKUP($D544,DSR!$B$7:$HS$1000,8,FALSE)</f>
        <v>OS</v>
      </c>
      <c r="L544" t="str">
        <f>VLOOKUP($D544,DSR!$B$7:$HS$1000,9,FALSE)</f>
        <v>ne</v>
      </c>
      <c r="M544" t="str">
        <f>VLOOKUP($D544,DSR!$B$7:$HS$1000,10,FALSE)</f>
        <v>DD#VM</v>
      </c>
      <c r="N544" t="str">
        <f>VLOOKUP($D544,DSR!$B$7:$HS$1000,11,FALSE)</f>
        <v>SU</v>
      </c>
      <c r="O544" s="247">
        <f>VLOOKUP($D544,DSR!$B$7:$HS$1000,20,FALSE)</f>
        <v>589</v>
      </c>
      <c r="P544" t="str">
        <f>VLOOKUP($D544,DSR!$B$7:$HS$1000,22,FALSE)</f>
        <v>nd</v>
      </c>
    </row>
    <row r="545" spans="1:16">
      <c r="A545" t="s">
        <v>47</v>
      </c>
      <c r="B545">
        <v>2014</v>
      </c>
      <c r="C545" t="s">
        <v>304</v>
      </c>
      <c r="D545" t="s">
        <v>934</v>
      </c>
      <c r="E545" t="str">
        <f>VLOOKUP($D545,DSR!$B$7:$HS$1000,2,FALSE)</f>
        <v>Obiteljska mirovina, za pripadnika HVO-a</v>
      </c>
      <c r="F545" t="str">
        <f>VLOOKUP($D545,DSR!$B$7:$HS$1000,3,FALSE)</f>
        <v>Članovi obitelji umrlog korisnika mirovine prema posebnim propisima - Pripadnik HVO-a</v>
      </c>
      <c r="G545" t="str">
        <f>VLOOKUP($D545,DSR!$B$7:$HS$1000,4,FALSE)</f>
        <v>DSR_011</v>
      </c>
      <c r="H545" t="str">
        <f>VLOOKUP($D545,DSR!$B$7:$HS$1000,5,FALSE)</f>
        <v>MBRAN</v>
      </c>
      <c r="I545" t="str">
        <f>VLOOKUP($D545,DSR!$B$7:$HS$1000,6,FALSE)</f>
        <v>HZMO</v>
      </c>
      <c r="J545" t="str">
        <f>VLOOKUP($D545,DSR!$B$7:$HS$1000,7,FALSE)</f>
        <v>NN</v>
      </c>
      <c r="K545" t="str">
        <f>VLOOKUP($D545,DSR!$B$7:$HS$1000,8,FALSE)</f>
        <v>OS</v>
      </c>
      <c r="L545" t="str">
        <f>VLOOKUP($D545,DSR!$B$7:$HS$1000,9,FALSE)</f>
        <v>ne</v>
      </c>
      <c r="M545" t="str">
        <f>VLOOKUP($D545,DSR!$B$7:$HS$1000,10,FALSE)</f>
        <v>DD#VM</v>
      </c>
      <c r="N545" t="str">
        <f>VLOOKUP($D545,DSR!$B$7:$HS$1000,11,FALSE)</f>
        <v>SU</v>
      </c>
      <c r="O545" s="247">
        <f>VLOOKUP($D545,DSR!$B$7:$HS$1000,24,FALSE)</f>
        <v>591</v>
      </c>
      <c r="P545" t="str">
        <f>VLOOKUP($D545,DSR!$B$7:$HS$1000,26,FALSE)</f>
        <v>nd</v>
      </c>
    </row>
    <row r="546" spans="1:16">
      <c r="A546" t="s">
        <v>47</v>
      </c>
      <c r="B546">
        <v>2015</v>
      </c>
      <c r="C546" t="s">
        <v>304</v>
      </c>
      <c r="D546" t="s">
        <v>934</v>
      </c>
      <c r="E546" t="str">
        <f>VLOOKUP($D546,DSR!$B$7:$HS$1000,2,FALSE)</f>
        <v>Obiteljska mirovina, za pripadnika HVO-a</v>
      </c>
      <c r="F546" t="str">
        <f>VLOOKUP($D546,DSR!$B$7:$HS$1000,3,FALSE)</f>
        <v>Članovi obitelji umrlog korisnika mirovine prema posebnim propisima - Pripadnik HVO-a</v>
      </c>
      <c r="G546" t="str">
        <f>VLOOKUP($D546,DSR!$B$7:$HS$1000,4,FALSE)</f>
        <v>DSR_011</v>
      </c>
      <c r="H546" t="str">
        <f>VLOOKUP($D546,DSR!$B$7:$HS$1000,5,FALSE)</f>
        <v>MBRAN</v>
      </c>
      <c r="I546" t="str">
        <f>VLOOKUP($D546,DSR!$B$7:$HS$1000,6,FALSE)</f>
        <v>HZMO</v>
      </c>
      <c r="J546" t="str">
        <f>VLOOKUP($D546,DSR!$B$7:$HS$1000,7,FALSE)</f>
        <v>NN</v>
      </c>
      <c r="K546" t="str">
        <f>VLOOKUP($D546,DSR!$B$7:$HS$1000,8,FALSE)</f>
        <v>OS</v>
      </c>
      <c r="L546" t="str">
        <f>VLOOKUP($D546,DSR!$B$7:$HS$1000,9,FALSE)</f>
        <v>ne</v>
      </c>
      <c r="M546" t="str">
        <f>VLOOKUP($D546,DSR!$B$7:$HS$1000,10,FALSE)</f>
        <v>DD#VM</v>
      </c>
      <c r="N546" t="str">
        <f>VLOOKUP($D546,DSR!$B$7:$HS$1000,11,FALSE)</f>
        <v>SU</v>
      </c>
      <c r="O546" s="247">
        <f>VLOOKUP($D546,DSR!$B$7:$HS$1000,28,FALSE)</f>
        <v>610</v>
      </c>
      <c r="P546" t="str">
        <f>VLOOKUP($D546,DSR!$B$7:$HS$1000,30,FALSE)</f>
        <v>nd</v>
      </c>
    </row>
    <row r="547" spans="1:16">
      <c r="A547" t="s">
        <v>47</v>
      </c>
      <c r="B547">
        <v>2016</v>
      </c>
      <c r="C547" t="s">
        <v>304</v>
      </c>
      <c r="D547" t="s">
        <v>934</v>
      </c>
      <c r="E547" t="str">
        <f>VLOOKUP($D547,DSR!$B$7:$HS$1000,2,FALSE)</f>
        <v>Obiteljska mirovina, za pripadnika HVO-a</v>
      </c>
      <c r="F547" t="str">
        <f>VLOOKUP($D547,DSR!$B$7:$HS$1000,3,FALSE)</f>
        <v>Članovi obitelji umrlog korisnika mirovine prema posebnim propisima - Pripadnik HVO-a</v>
      </c>
      <c r="G547" t="str">
        <f>VLOOKUP($D547,DSR!$B$7:$HS$1000,4,FALSE)</f>
        <v>DSR_011</v>
      </c>
      <c r="H547" t="str">
        <f>VLOOKUP($D547,DSR!$B$7:$HS$1000,5,FALSE)</f>
        <v>MBRAN</v>
      </c>
      <c r="I547" t="str">
        <f>VLOOKUP($D547,DSR!$B$7:$HS$1000,6,FALSE)</f>
        <v>HZMO</v>
      </c>
      <c r="J547" t="str">
        <f>VLOOKUP($D547,DSR!$B$7:$HS$1000,7,FALSE)</f>
        <v>NN</v>
      </c>
      <c r="K547" t="str">
        <f>VLOOKUP($D547,DSR!$B$7:$HS$1000,8,FALSE)</f>
        <v>OS</v>
      </c>
      <c r="L547" t="str">
        <f>VLOOKUP($D547,DSR!$B$7:$HS$1000,9,FALSE)</f>
        <v>ne</v>
      </c>
      <c r="M547" t="str">
        <f>VLOOKUP($D547,DSR!$B$7:$HS$1000,10,FALSE)</f>
        <v>DD#VM</v>
      </c>
      <c r="N547" t="str">
        <f>VLOOKUP($D547,DSR!$B$7:$HS$1000,11,FALSE)</f>
        <v>SU</v>
      </c>
      <c r="O547" s="247">
        <f>VLOOKUP($D547,DSR!$B$7:$HS$1000,32,FALSE)</f>
        <v>627</v>
      </c>
      <c r="P547" t="str">
        <f>VLOOKUP($D547,DSR!$B$7:$HS$1000,34,FALSE)</f>
        <v>nd</v>
      </c>
    </row>
    <row r="548" spans="1:16">
      <c r="A548" t="s">
        <v>47</v>
      </c>
      <c r="B548">
        <v>2011</v>
      </c>
      <c r="C548" t="s">
        <v>304</v>
      </c>
      <c r="D548" t="s">
        <v>937</v>
      </c>
      <c r="E548" t="str">
        <f>VLOOKUP($D548,DSR!$B$7:$HS$1000,2,FALSE)</f>
        <v>Obiteljska mirovina, za ostale korisnike na temelju posebnih propisa</v>
      </c>
      <c r="F548" t="str">
        <f>VLOOKUP($D548,DSR!$B$7:$HS$1000,3,FALSE)</f>
        <v>Različiti korisnici (vidjeti list "Info", t. 4)</v>
      </c>
      <c r="G548" t="str">
        <f>VLOOKUP($D548,DSR!$B$7:$HS$1000,4,FALSE)</f>
        <v>x</v>
      </c>
      <c r="H548" t="str">
        <f>VLOOKUP($D548,DSR!$B$7:$HS$1000,5,FALSE)</f>
        <v>x</v>
      </c>
      <c r="I548" t="str">
        <f>VLOOKUP($D548,DSR!$B$7:$HS$1000,6,FALSE)</f>
        <v>HZMO</v>
      </c>
      <c r="J548" t="str">
        <f>VLOOKUP($D548,DSR!$B$7:$HS$1000,7,FALSE)</f>
        <v>NN</v>
      </c>
      <c r="K548" t="str">
        <f>VLOOKUP($D548,DSR!$B$7:$HS$1000,8,FALSE)</f>
        <v>OS</v>
      </c>
      <c r="L548" t="str">
        <f>VLOOKUP($D548,DSR!$B$7:$HS$1000,9,FALSE)</f>
        <v>ne</v>
      </c>
      <c r="M548" t="str">
        <f>VLOOKUP($D548,DSR!$B$7:$HS$1000,10,FALSE)</f>
        <v>DD#VM</v>
      </c>
      <c r="N548" t="str">
        <f>VLOOKUP($D548,DSR!$B$7:$HS$1000,11,FALSE)</f>
        <v>SU</v>
      </c>
      <c r="O548" t="str">
        <f>VLOOKUP($D548,DSR!$B$7:$HS$1000,12,FALSE)</f>
        <v>nd</v>
      </c>
      <c r="P548" t="str">
        <f>VLOOKUP($D548,DSR!$B$7:$HS$1000,14,FALSE)</f>
        <v>nd</v>
      </c>
    </row>
    <row r="549" spans="1:16">
      <c r="A549" t="s">
        <v>47</v>
      </c>
      <c r="B549">
        <v>2012</v>
      </c>
      <c r="C549" t="s">
        <v>304</v>
      </c>
      <c r="D549" t="s">
        <v>937</v>
      </c>
      <c r="E549" t="str">
        <f>VLOOKUP($D549,DSR!$B$7:$HS$1000,2,FALSE)</f>
        <v>Obiteljska mirovina, za ostale korisnike na temelju posebnih propisa</v>
      </c>
      <c r="F549" t="str">
        <f>VLOOKUP($D549,DSR!$B$7:$HS$1000,3,FALSE)</f>
        <v>Različiti korisnici (vidjeti list "Info", t. 4)</v>
      </c>
      <c r="G549" t="str">
        <f>VLOOKUP($D549,DSR!$B$7:$HS$1000,4,FALSE)</f>
        <v>x</v>
      </c>
      <c r="H549" t="str">
        <f>VLOOKUP($D549,DSR!$B$7:$HS$1000,5,FALSE)</f>
        <v>x</v>
      </c>
      <c r="I549" t="str">
        <f>VLOOKUP($D549,DSR!$B$7:$HS$1000,6,FALSE)</f>
        <v>HZMO</v>
      </c>
      <c r="J549" t="str">
        <f>VLOOKUP($D549,DSR!$B$7:$HS$1000,7,FALSE)</f>
        <v>NN</v>
      </c>
      <c r="K549" t="str">
        <f>VLOOKUP($D549,DSR!$B$7:$HS$1000,8,FALSE)</f>
        <v>OS</v>
      </c>
      <c r="L549" t="str">
        <f>VLOOKUP($D549,DSR!$B$7:$HS$1000,9,FALSE)</f>
        <v>ne</v>
      </c>
      <c r="M549" t="str">
        <f>VLOOKUP($D549,DSR!$B$7:$HS$1000,10,FALSE)</f>
        <v>DD#VM</v>
      </c>
      <c r="N549" t="str">
        <f>VLOOKUP($D549,DSR!$B$7:$HS$1000,11,FALSE)</f>
        <v>SU</v>
      </c>
      <c r="O549" s="247" t="str">
        <f>VLOOKUP($D549,DSR!$B$7:$HS$1000,16,FALSE)</f>
        <v>nd</v>
      </c>
      <c r="P549" t="str">
        <f>VLOOKUP($D549,DSR!$B$7:$HS$1000,18,FALSE)</f>
        <v>nd</v>
      </c>
    </row>
    <row r="550" spans="1:16">
      <c r="A550" t="s">
        <v>47</v>
      </c>
      <c r="B550">
        <v>2013</v>
      </c>
      <c r="C550" t="s">
        <v>304</v>
      </c>
      <c r="D550" t="s">
        <v>937</v>
      </c>
      <c r="E550" t="str">
        <f>VLOOKUP($D550,DSR!$B$7:$HS$1000,2,FALSE)</f>
        <v>Obiteljska mirovina, za ostale korisnike na temelju posebnih propisa</v>
      </c>
      <c r="F550" t="str">
        <f>VLOOKUP($D550,DSR!$B$7:$HS$1000,3,FALSE)</f>
        <v>Različiti korisnici (vidjeti list "Info", t. 4)</v>
      </c>
      <c r="G550" t="str">
        <f>VLOOKUP($D550,DSR!$B$7:$HS$1000,4,FALSE)</f>
        <v>x</v>
      </c>
      <c r="H550" t="str">
        <f>VLOOKUP($D550,DSR!$B$7:$HS$1000,5,FALSE)</f>
        <v>x</v>
      </c>
      <c r="I550" t="str">
        <f>VLOOKUP($D550,DSR!$B$7:$HS$1000,6,FALSE)</f>
        <v>HZMO</v>
      </c>
      <c r="J550" t="str">
        <f>VLOOKUP($D550,DSR!$B$7:$HS$1000,7,FALSE)</f>
        <v>NN</v>
      </c>
      <c r="K550" t="str">
        <f>VLOOKUP($D550,DSR!$B$7:$HS$1000,8,FALSE)</f>
        <v>OS</v>
      </c>
      <c r="L550" t="str">
        <f>VLOOKUP($D550,DSR!$B$7:$HS$1000,9,FALSE)</f>
        <v>ne</v>
      </c>
      <c r="M550" t="str">
        <f>VLOOKUP($D550,DSR!$B$7:$HS$1000,10,FALSE)</f>
        <v>DD#VM</v>
      </c>
      <c r="N550" t="str">
        <f>VLOOKUP($D550,DSR!$B$7:$HS$1000,11,FALSE)</f>
        <v>SU</v>
      </c>
      <c r="O550" s="247" t="str">
        <f>VLOOKUP($D550,DSR!$B$7:$HS$1000,20,FALSE)</f>
        <v>nd</v>
      </c>
      <c r="P550" t="str">
        <f>VLOOKUP($D550,DSR!$B$7:$HS$1000,22,FALSE)</f>
        <v>nd</v>
      </c>
    </row>
    <row r="551" spans="1:16">
      <c r="A551" t="s">
        <v>47</v>
      </c>
      <c r="B551">
        <v>2014</v>
      </c>
      <c r="C551" t="s">
        <v>304</v>
      </c>
      <c r="D551" t="s">
        <v>937</v>
      </c>
      <c r="E551" t="str">
        <f>VLOOKUP($D551,DSR!$B$7:$HS$1000,2,FALSE)</f>
        <v>Obiteljska mirovina, za ostale korisnike na temelju posebnih propisa</v>
      </c>
      <c r="F551" t="str">
        <f>VLOOKUP($D551,DSR!$B$7:$HS$1000,3,FALSE)</f>
        <v>Različiti korisnici (vidjeti list "Info", t. 4)</v>
      </c>
      <c r="G551" t="str">
        <f>VLOOKUP($D551,DSR!$B$7:$HS$1000,4,FALSE)</f>
        <v>x</v>
      </c>
      <c r="H551" t="str">
        <f>VLOOKUP($D551,DSR!$B$7:$HS$1000,5,FALSE)</f>
        <v>x</v>
      </c>
      <c r="I551" t="str">
        <f>VLOOKUP($D551,DSR!$B$7:$HS$1000,6,FALSE)</f>
        <v>HZMO</v>
      </c>
      <c r="J551" t="str">
        <f>VLOOKUP($D551,DSR!$B$7:$HS$1000,7,FALSE)</f>
        <v>NN</v>
      </c>
      <c r="K551" t="str">
        <f>VLOOKUP($D551,DSR!$B$7:$HS$1000,8,FALSE)</f>
        <v>OS</v>
      </c>
      <c r="L551" t="str">
        <f>VLOOKUP($D551,DSR!$B$7:$HS$1000,9,FALSE)</f>
        <v>ne</v>
      </c>
      <c r="M551" t="str">
        <f>VLOOKUP($D551,DSR!$B$7:$HS$1000,10,FALSE)</f>
        <v>DD#VM</v>
      </c>
      <c r="N551" t="str">
        <f>VLOOKUP($D551,DSR!$B$7:$HS$1000,11,FALSE)</f>
        <v>SU</v>
      </c>
      <c r="O551" s="247" t="str">
        <f>VLOOKUP($D551,DSR!$B$7:$HS$1000,24,FALSE)</f>
        <v>nd</v>
      </c>
      <c r="P551" t="str">
        <f>VLOOKUP($D551,DSR!$B$7:$HS$1000,26,FALSE)</f>
        <v>nd</v>
      </c>
    </row>
    <row r="552" spans="1:16">
      <c r="A552" t="s">
        <v>47</v>
      </c>
      <c r="B552">
        <v>2015</v>
      </c>
      <c r="C552" t="s">
        <v>304</v>
      </c>
      <c r="D552" t="s">
        <v>937</v>
      </c>
      <c r="E552" t="str">
        <f>VLOOKUP($D552,DSR!$B$7:$HS$1000,2,FALSE)</f>
        <v>Obiteljska mirovina, za ostale korisnike na temelju posebnih propisa</v>
      </c>
      <c r="F552" t="str">
        <f>VLOOKUP($D552,DSR!$B$7:$HS$1000,3,FALSE)</f>
        <v>Različiti korisnici (vidjeti list "Info", t. 4)</v>
      </c>
      <c r="G552" t="str">
        <f>VLOOKUP($D552,DSR!$B$7:$HS$1000,4,FALSE)</f>
        <v>x</v>
      </c>
      <c r="H552" t="str">
        <f>VLOOKUP($D552,DSR!$B$7:$HS$1000,5,FALSE)</f>
        <v>x</v>
      </c>
      <c r="I552" t="str">
        <f>VLOOKUP($D552,DSR!$B$7:$HS$1000,6,FALSE)</f>
        <v>HZMO</v>
      </c>
      <c r="J552" t="str">
        <f>VLOOKUP($D552,DSR!$B$7:$HS$1000,7,FALSE)</f>
        <v>NN</v>
      </c>
      <c r="K552" t="str">
        <f>VLOOKUP($D552,DSR!$B$7:$HS$1000,8,FALSE)</f>
        <v>OS</v>
      </c>
      <c r="L552" t="str">
        <f>VLOOKUP($D552,DSR!$B$7:$HS$1000,9,FALSE)</f>
        <v>ne</v>
      </c>
      <c r="M552" t="str">
        <f>VLOOKUP($D552,DSR!$B$7:$HS$1000,10,FALSE)</f>
        <v>DD#VM</v>
      </c>
      <c r="N552" t="str">
        <f>VLOOKUP($D552,DSR!$B$7:$HS$1000,11,FALSE)</f>
        <v>SU</v>
      </c>
      <c r="O552" s="247" t="str">
        <f>VLOOKUP($D552,DSR!$B$7:$HS$1000,28,FALSE)</f>
        <v>nd</v>
      </c>
      <c r="P552" t="str">
        <f>VLOOKUP($D552,DSR!$B$7:$HS$1000,30,FALSE)</f>
        <v>nd</v>
      </c>
    </row>
    <row r="553" spans="1:16">
      <c r="A553" t="s">
        <v>47</v>
      </c>
      <c r="B553">
        <v>2016</v>
      </c>
      <c r="C553" t="s">
        <v>304</v>
      </c>
      <c r="D553" t="s">
        <v>937</v>
      </c>
      <c r="E553" t="str">
        <f>VLOOKUP($D553,DSR!$B$7:$HS$1000,2,FALSE)</f>
        <v>Obiteljska mirovina, za ostale korisnike na temelju posebnih propisa</v>
      </c>
      <c r="F553" t="str">
        <f>VLOOKUP($D553,DSR!$B$7:$HS$1000,3,FALSE)</f>
        <v>Različiti korisnici (vidjeti list "Info", t. 4)</v>
      </c>
      <c r="G553" t="str">
        <f>VLOOKUP($D553,DSR!$B$7:$HS$1000,4,FALSE)</f>
        <v>x</v>
      </c>
      <c r="H553" t="str">
        <f>VLOOKUP($D553,DSR!$B$7:$HS$1000,5,FALSE)</f>
        <v>x</v>
      </c>
      <c r="I553" t="str">
        <f>VLOOKUP($D553,DSR!$B$7:$HS$1000,6,FALSE)</f>
        <v>HZMO</v>
      </c>
      <c r="J553" t="str">
        <f>VLOOKUP($D553,DSR!$B$7:$HS$1000,7,FALSE)</f>
        <v>NN</v>
      </c>
      <c r="K553" t="str">
        <f>VLOOKUP($D553,DSR!$B$7:$HS$1000,8,FALSE)</f>
        <v>OS</v>
      </c>
      <c r="L553" t="str">
        <f>VLOOKUP($D553,DSR!$B$7:$HS$1000,9,FALSE)</f>
        <v>ne</v>
      </c>
      <c r="M553" t="str">
        <f>VLOOKUP($D553,DSR!$B$7:$HS$1000,10,FALSE)</f>
        <v>DD#VM</v>
      </c>
      <c r="N553" t="str">
        <f>VLOOKUP($D553,DSR!$B$7:$HS$1000,11,FALSE)</f>
        <v>SU</v>
      </c>
      <c r="O553" s="247" t="str">
        <f>VLOOKUP($D553,DSR!$B$7:$HS$1000,32,FALSE)</f>
        <v>nd</v>
      </c>
      <c r="P553" t="str">
        <f>VLOOKUP($D553,DSR!$B$7:$HS$1000,34,FALSE)</f>
        <v>nd</v>
      </c>
    </row>
    <row r="554" spans="1:16">
      <c r="A554" t="s">
        <v>47</v>
      </c>
      <c r="B554">
        <v>2011</v>
      </c>
      <c r="C554" t="s">
        <v>304</v>
      </c>
      <c r="D554" t="s">
        <v>939</v>
      </c>
      <c r="E554" t="str">
        <f>VLOOKUP($D554,DSR!$B$7:$HS$1000,2,FALSE)</f>
        <v>Zaštitni dodatak uz obiteljsku mirovinu prema ZOMIO-u</v>
      </c>
      <c r="F554" t="str">
        <f>VLOOKUP($D554,DSR!$B$7:$HS$1000,3,FALSE)</f>
        <v>Korisnik obiteljske mirovine čija je mirovina niža od propisanog iznosa, a korisnik ni članovi kućanstva nemaju drugih prihoda dovoljnih za uzdržavanje</v>
      </c>
      <c r="G554" t="str">
        <f>VLOOKUP($D554,DSR!$B$7:$HS$1000,4,FALSE)</f>
        <v>DSR_004: §92</v>
      </c>
      <c r="H554" t="str">
        <f>VLOOKUP($D554,DSR!$B$7:$HS$1000,5,FALSE)</f>
        <v>MRMS</v>
      </c>
      <c r="I554" t="str">
        <f>VLOOKUP($D554,DSR!$B$7:$HS$1000,6,FALSE)</f>
        <v>HZMO</v>
      </c>
      <c r="J554" t="str">
        <f>VLOOKUP($D554,DSR!$B$7:$HS$1000,7,FALSE)</f>
        <v>NN</v>
      </c>
      <c r="K554" t="str">
        <f>VLOOKUP($D554,DSR!$B$7:$HS$1000,8,FALSE)</f>
        <v>OS</v>
      </c>
      <c r="L554" t="str">
        <f>VLOOKUP($D554,DSR!$B$7:$HS$1000,9,FALSE)</f>
        <v>D</v>
      </c>
      <c r="M554" t="str">
        <f>VLOOKUP($D554,DSR!$B$7:$HS$1000,10,FALSE)</f>
        <v>SP</v>
      </c>
      <c r="N554" t="str">
        <f>VLOOKUP($D554,DSR!$B$7:$HS$1000,11,FALSE)</f>
        <v>SU</v>
      </c>
      <c r="O554">
        <f>VLOOKUP($D554,DSR!$B$7:$HS$1000,12,FALSE)</f>
        <v>26378</v>
      </c>
      <c r="P554" t="str">
        <f>VLOOKUP($D554,DSR!$B$7:$HS$1000,14,FALSE)</f>
        <v>nd</v>
      </c>
    </row>
    <row r="555" spans="1:16">
      <c r="A555" t="s">
        <v>47</v>
      </c>
      <c r="B555">
        <v>2012</v>
      </c>
      <c r="C555" t="s">
        <v>304</v>
      </c>
      <c r="D555" t="s">
        <v>939</v>
      </c>
      <c r="E555" t="str">
        <f>VLOOKUP($D555,DSR!$B$7:$HS$1000,2,FALSE)</f>
        <v>Zaštitni dodatak uz obiteljsku mirovinu prema ZOMIO-u</v>
      </c>
      <c r="F555" t="str">
        <f>VLOOKUP($D555,DSR!$B$7:$HS$1000,3,FALSE)</f>
        <v>Korisnik obiteljske mirovine čija je mirovina niža od propisanog iznosa, a korisnik ni članovi kućanstva nemaju drugih prihoda dovoljnih za uzdržavanje</v>
      </c>
      <c r="G555" t="str">
        <f>VLOOKUP($D555,DSR!$B$7:$HS$1000,4,FALSE)</f>
        <v>DSR_004: §92</v>
      </c>
      <c r="H555" t="str">
        <f>VLOOKUP($D555,DSR!$B$7:$HS$1000,5,FALSE)</f>
        <v>MRMS</v>
      </c>
      <c r="I555" t="str">
        <f>VLOOKUP($D555,DSR!$B$7:$HS$1000,6,FALSE)</f>
        <v>HZMO</v>
      </c>
      <c r="J555" t="str">
        <f>VLOOKUP($D555,DSR!$B$7:$HS$1000,7,FALSE)</f>
        <v>NN</v>
      </c>
      <c r="K555" t="str">
        <f>VLOOKUP($D555,DSR!$B$7:$HS$1000,8,FALSE)</f>
        <v>OS</v>
      </c>
      <c r="L555" t="str">
        <f>VLOOKUP($D555,DSR!$B$7:$HS$1000,9,FALSE)</f>
        <v>D</v>
      </c>
      <c r="M555" t="str">
        <f>VLOOKUP($D555,DSR!$B$7:$HS$1000,10,FALSE)</f>
        <v>SP</v>
      </c>
      <c r="N555" t="str">
        <f>VLOOKUP($D555,DSR!$B$7:$HS$1000,11,FALSE)</f>
        <v>SU</v>
      </c>
      <c r="O555" s="247">
        <f>VLOOKUP($D555,DSR!$B$7:$HS$1000,16,FALSE)</f>
        <v>24421</v>
      </c>
      <c r="P555" t="str">
        <f>VLOOKUP($D555,DSR!$B$7:$HS$1000,18,FALSE)</f>
        <v>nd</v>
      </c>
    </row>
    <row r="556" spans="1:16">
      <c r="A556" t="s">
        <v>47</v>
      </c>
      <c r="B556">
        <v>2013</v>
      </c>
      <c r="C556" t="s">
        <v>304</v>
      </c>
      <c r="D556" t="s">
        <v>939</v>
      </c>
      <c r="E556" t="str">
        <f>VLOOKUP($D556,DSR!$B$7:$HS$1000,2,FALSE)</f>
        <v>Zaštitni dodatak uz obiteljsku mirovinu prema ZOMIO-u</v>
      </c>
      <c r="F556" t="str">
        <f>VLOOKUP($D556,DSR!$B$7:$HS$1000,3,FALSE)</f>
        <v>Korisnik obiteljske mirovine čija je mirovina niža od propisanog iznosa, a korisnik ni članovi kućanstva nemaju drugih prihoda dovoljnih za uzdržavanje</v>
      </c>
      <c r="G556" t="str">
        <f>VLOOKUP($D556,DSR!$B$7:$HS$1000,4,FALSE)</f>
        <v>DSR_004: §92</v>
      </c>
      <c r="H556" t="str">
        <f>VLOOKUP($D556,DSR!$B$7:$HS$1000,5,FALSE)</f>
        <v>MRMS</v>
      </c>
      <c r="I556" t="str">
        <f>VLOOKUP($D556,DSR!$B$7:$HS$1000,6,FALSE)</f>
        <v>HZMO</v>
      </c>
      <c r="J556" t="str">
        <f>VLOOKUP($D556,DSR!$B$7:$HS$1000,7,FALSE)</f>
        <v>NN</v>
      </c>
      <c r="K556" t="str">
        <f>VLOOKUP($D556,DSR!$B$7:$HS$1000,8,FALSE)</f>
        <v>OS</v>
      </c>
      <c r="L556" t="str">
        <f>VLOOKUP($D556,DSR!$B$7:$HS$1000,9,FALSE)</f>
        <v>D</v>
      </c>
      <c r="M556" t="str">
        <f>VLOOKUP($D556,DSR!$B$7:$HS$1000,10,FALSE)</f>
        <v>SP</v>
      </c>
      <c r="N556" t="str">
        <f>VLOOKUP($D556,DSR!$B$7:$HS$1000,11,FALSE)</f>
        <v>SU</v>
      </c>
      <c r="O556" s="247">
        <f>VLOOKUP($D556,DSR!$B$7:$HS$1000,20,FALSE)</f>
        <v>22665</v>
      </c>
      <c r="P556" t="str">
        <f>VLOOKUP($D556,DSR!$B$7:$HS$1000,22,FALSE)</f>
        <v>nd</v>
      </c>
    </row>
    <row r="557" spans="1:16">
      <c r="A557" t="s">
        <v>47</v>
      </c>
      <c r="B557">
        <v>2014</v>
      </c>
      <c r="C557" t="s">
        <v>304</v>
      </c>
      <c r="D557" t="s">
        <v>939</v>
      </c>
      <c r="E557" t="str">
        <f>VLOOKUP($D557,DSR!$B$7:$HS$1000,2,FALSE)</f>
        <v>Zaštitni dodatak uz obiteljsku mirovinu prema ZOMIO-u</v>
      </c>
      <c r="F557" t="str">
        <f>VLOOKUP($D557,DSR!$B$7:$HS$1000,3,FALSE)</f>
        <v>Korisnik obiteljske mirovine čija je mirovina niža od propisanog iznosa, a korisnik ni članovi kućanstva nemaju drugih prihoda dovoljnih za uzdržavanje</v>
      </c>
      <c r="G557" t="str">
        <f>VLOOKUP($D557,DSR!$B$7:$HS$1000,4,FALSE)</f>
        <v>DSR_004: §92</v>
      </c>
      <c r="H557" t="str">
        <f>VLOOKUP($D557,DSR!$B$7:$HS$1000,5,FALSE)</f>
        <v>MRMS</v>
      </c>
      <c r="I557" t="str">
        <f>VLOOKUP($D557,DSR!$B$7:$HS$1000,6,FALSE)</f>
        <v>HZMO</v>
      </c>
      <c r="J557" t="str">
        <f>VLOOKUP($D557,DSR!$B$7:$HS$1000,7,FALSE)</f>
        <v>NN</v>
      </c>
      <c r="K557" t="str">
        <f>VLOOKUP($D557,DSR!$B$7:$HS$1000,8,FALSE)</f>
        <v>OS</v>
      </c>
      <c r="L557" t="str">
        <f>VLOOKUP($D557,DSR!$B$7:$HS$1000,9,FALSE)</f>
        <v>D</v>
      </c>
      <c r="M557" t="str">
        <f>VLOOKUP($D557,DSR!$B$7:$HS$1000,10,FALSE)</f>
        <v>SP</v>
      </c>
      <c r="N557" t="str">
        <f>VLOOKUP($D557,DSR!$B$7:$HS$1000,11,FALSE)</f>
        <v>SU</v>
      </c>
      <c r="O557" s="247">
        <f>VLOOKUP($D557,DSR!$B$7:$HS$1000,24,FALSE)</f>
        <v>20976</v>
      </c>
      <c r="P557" t="str">
        <f>VLOOKUP($D557,DSR!$B$7:$HS$1000,26,FALSE)</f>
        <v>nd</v>
      </c>
    </row>
    <row r="558" spans="1:16">
      <c r="A558" t="s">
        <v>47</v>
      </c>
      <c r="B558">
        <v>2015</v>
      </c>
      <c r="C558" t="s">
        <v>304</v>
      </c>
      <c r="D558" t="s">
        <v>939</v>
      </c>
      <c r="E558" t="str">
        <f>VLOOKUP($D558,DSR!$B$7:$HS$1000,2,FALSE)</f>
        <v>Zaštitni dodatak uz obiteljsku mirovinu prema ZOMIO-u</v>
      </c>
      <c r="F558" t="str">
        <f>VLOOKUP($D558,DSR!$B$7:$HS$1000,3,FALSE)</f>
        <v>Korisnik obiteljske mirovine čija je mirovina niža od propisanog iznosa, a korisnik ni članovi kućanstva nemaju drugih prihoda dovoljnih za uzdržavanje</v>
      </c>
      <c r="G558" t="str">
        <f>VLOOKUP($D558,DSR!$B$7:$HS$1000,4,FALSE)</f>
        <v>DSR_004: §92</v>
      </c>
      <c r="H558" t="str">
        <f>VLOOKUP($D558,DSR!$B$7:$HS$1000,5,FALSE)</f>
        <v>MRMS</v>
      </c>
      <c r="I558" t="str">
        <f>VLOOKUP($D558,DSR!$B$7:$HS$1000,6,FALSE)</f>
        <v>HZMO</v>
      </c>
      <c r="J558" t="str">
        <f>VLOOKUP($D558,DSR!$B$7:$HS$1000,7,FALSE)</f>
        <v>NN</v>
      </c>
      <c r="K558" t="str">
        <f>VLOOKUP($D558,DSR!$B$7:$HS$1000,8,FALSE)</f>
        <v>OS</v>
      </c>
      <c r="L558" t="str">
        <f>VLOOKUP($D558,DSR!$B$7:$HS$1000,9,FALSE)</f>
        <v>D</v>
      </c>
      <c r="M558" t="str">
        <f>VLOOKUP($D558,DSR!$B$7:$HS$1000,10,FALSE)</f>
        <v>SP</v>
      </c>
      <c r="N558" t="str">
        <f>VLOOKUP($D558,DSR!$B$7:$HS$1000,11,FALSE)</f>
        <v>SU</v>
      </c>
      <c r="O558" s="247">
        <f>VLOOKUP($D558,DSR!$B$7:$HS$1000,28,FALSE)</f>
        <v>19244</v>
      </c>
      <c r="P558" t="str">
        <f>VLOOKUP($D558,DSR!$B$7:$HS$1000,30,FALSE)</f>
        <v>nd</v>
      </c>
    </row>
    <row r="559" spans="1:16">
      <c r="A559" t="s">
        <v>47</v>
      </c>
      <c r="B559">
        <v>2016</v>
      </c>
      <c r="C559" t="s">
        <v>304</v>
      </c>
      <c r="D559" t="s">
        <v>939</v>
      </c>
      <c r="E559" t="str">
        <f>VLOOKUP($D559,DSR!$B$7:$HS$1000,2,FALSE)</f>
        <v>Zaštitni dodatak uz obiteljsku mirovinu prema ZOMIO-u</v>
      </c>
      <c r="F559" t="str">
        <f>VLOOKUP($D559,DSR!$B$7:$HS$1000,3,FALSE)</f>
        <v>Korisnik obiteljske mirovine čija je mirovina niža od propisanog iznosa, a korisnik ni članovi kućanstva nemaju drugih prihoda dovoljnih za uzdržavanje</v>
      </c>
      <c r="G559" t="str">
        <f>VLOOKUP($D559,DSR!$B$7:$HS$1000,4,FALSE)</f>
        <v>DSR_004: §92</v>
      </c>
      <c r="H559" t="str">
        <f>VLOOKUP($D559,DSR!$B$7:$HS$1000,5,FALSE)</f>
        <v>MRMS</v>
      </c>
      <c r="I559" t="str">
        <f>VLOOKUP($D559,DSR!$B$7:$HS$1000,6,FALSE)</f>
        <v>HZMO</v>
      </c>
      <c r="J559" t="str">
        <f>VLOOKUP($D559,DSR!$B$7:$HS$1000,7,FALSE)</f>
        <v>NN</v>
      </c>
      <c r="K559" t="str">
        <f>VLOOKUP($D559,DSR!$B$7:$HS$1000,8,FALSE)</f>
        <v>OS</v>
      </c>
      <c r="L559" t="str">
        <f>VLOOKUP($D559,DSR!$B$7:$HS$1000,9,FALSE)</f>
        <v>D</v>
      </c>
      <c r="M559" t="str">
        <f>VLOOKUP($D559,DSR!$B$7:$HS$1000,10,FALSE)</f>
        <v>SP</v>
      </c>
      <c r="N559" t="str">
        <f>VLOOKUP($D559,DSR!$B$7:$HS$1000,11,FALSE)</f>
        <v>SU</v>
      </c>
      <c r="O559" s="247">
        <f>VLOOKUP($D559,DSR!$B$7:$HS$1000,32,FALSE)</f>
        <v>17711</v>
      </c>
      <c r="P559" t="str">
        <f>VLOOKUP($D559,DSR!$B$7:$HS$1000,34,FALSE)</f>
        <v>nd</v>
      </c>
    </row>
    <row r="560" spans="1:16">
      <c r="A560" t="s">
        <v>47</v>
      </c>
      <c r="B560">
        <v>2011</v>
      </c>
      <c r="C560" t="s">
        <v>304</v>
      </c>
      <c r="D560" t="s">
        <v>942</v>
      </c>
      <c r="E560" t="str">
        <f>VLOOKUP($D560,DSR!$B$7:$HS$1000,2,FALSE)</f>
        <v>Obiteljska invalidnina za članove obitelji smrtno stradalog HBDR-a</v>
      </c>
      <c r="F560" t="str">
        <f>VLOOKUP($D560,DSR!$B$7:$HS$1000,3,FALSE)</f>
        <v>Članovi obitelji umrlog HBDR-a</v>
      </c>
      <c r="G560" t="str">
        <f>VLOOKUP($D560,DSR!$B$7:$HS$1000,4,FALSE)</f>
        <v>DSR_013: §78.2., §78.4.</v>
      </c>
      <c r="H560" t="str">
        <f>VLOOKUP($D560,DSR!$B$7:$HS$1000,5,FALSE)</f>
        <v>MBRAN</v>
      </c>
      <c r="I560" t="str">
        <f>VLOOKUP($D560,DSR!$B$7:$HS$1000,6,FALSE)</f>
        <v>MBRAN</v>
      </c>
      <c r="J560" t="str">
        <f>VLOOKUP($D560,DSR!$B$7:$HS$1000,7,FALSE)</f>
        <v>NN</v>
      </c>
      <c r="K560" t="str">
        <f>VLOOKUP($D560,DSR!$B$7:$HS$1000,8,FALSE)</f>
        <v>KS</v>
      </c>
      <c r="L560" t="str">
        <f>VLOOKUP($D560,DSR!$B$7:$HS$1000,9,FALSE)</f>
        <v>ne</v>
      </c>
      <c r="M560" t="str">
        <f>VLOOKUP($D560,DSR!$B$7:$HS$1000,10,FALSE)</f>
        <v>PO</v>
      </c>
      <c r="N560" t="str">
        <f>VLOOKUP($D560,DSR!$B$7:$HS$1000,11,FALSE)</f>
        <v>SU</v>
      </c>
      <c r="O560">
        <f>VLOOKUP($D560,DSR!$B$7:$HS$1000,12,FALSE)</f>
        <v>10221</v>
      </c>
      <c r="P560">
        <f>VLOOKUP($D560,DSR!$B$7:$HS$1000,14,FALSE)</f>
        <v>243706478.28999999</v>
      </c>
    </row>
    <row r="561" spans="1:16">
      <c r="A561" t="s">
        <v>47</v>
      </c>
      <c r="B561">
        <v>2012</v>
      </c>
      <c r="C561" t="s">
        <v>304</v>
      </c>
      <c r="D561" t="s">
        <v>942</v>
      </c>
      <c r="E561" t="str">
        <f>VLOOKUP($D561,DSR!$B$7:$HS$1000,2,FALSE)</f>
        <v>Obiteljska invalidnina za članove obitelji smrtno stradalog HBDR-a</v>
      </c>
      <c r="F561" t="str">
        <f>VLOOKUP($D561,DSR!$B$7:$HS$1000,3,FALSE)</f>
        <v>Članovi obitelji umrlog HBDR-a</v>
      </c>
      <c r="G561" t="str">
        <f>VLOOKUP($D561,DSR!$B$7:$HS$1000,4,FALSE)</f>
        <v>DSR_013: §78.2., §78.4.</v>
      </c>
      <c r="H561" t="str">
        <f>VLOOKUP($D561,DSR!$B$7:$HS$1000,5,FALSE)</f>
        <v>MBRAN</v>
      </c>
      <c r="I561" t="str">
        <f>VLOOKUP($D561,DSR!$B$7:$HS$1000,6,FALSE)</f>
        <v>MBRAN</v>
      </c>
      <c r="J561" t="str">
        <f>VLOOKUP($D561,DSR!$B$7:$HS$1000,7,FALSE)</f>
        <v>NN</v>
      </c>
      <c r="K561" t="str">
        <f>VLOOKUP($D561,DSR!$B$7:$HS$1000,8,FALSE)</f>
        <v>KS</v>
      </c>
      <c r="L561" t="str">
        <f>VLOOKUP($D561,DSR!$B$7:$HS$1000,9,FALSE)</f>
        <v>ne</v>
      </c>
      <c r="M561" t="str">
        <f>VLOOKUP($D561,DSR!$B$7:$HS$1000,10,FALSE)</f>
        <v>PO</v>
      </c>
      <c r="N561" t="str">
        <f>VLOOKUP($D561,DSR!$B$7:$HS$1000,11,FALSE)</f>
        <v>SU</v>
      </c>
      <c r="O561" s="247">
        <f>VLOOKUP($D561,DSR!$B$7:$HS$1000,16,FALSE)</f>
        <v>7688</v>
      </c>
      <c r="P561">
        <f>VLOOKUP($D561,DSR!$B$7:$HS$1000,18,FALSE)</f>
        <v>237125972.13999999</v>
      </c>
    </row>
    <row r="562" spans="1:16">
      <c r="A562" t="s">
        <v>47</v>
      </c>
      <c r="B562">
        <v>2013</v>
      </c>
      <c r="C562" t="s">
        <v>304</v>
      </c>
      <c r="D562" t="s">
        <v>942</v>
      </c>
      <c r="E562" t="str">
        <f>VLOOKUP($D562,DSR!$B$7:$HS$1000,2,FALSE)</f>
        <v>Obiteljska invalidnina za članove obitelji smrtno stradalog HBDR-a</v>
      </c>
      <c r="F562" t="str">
        <f>VLOOKUP($D562,DSR!$B$7:$HS$1000,3,FALSE)</f>
        <v>Članovi obitelji umrlog HBDR-a</v>
      </c>
      <c r="G562" t="str">
        <f>VLOOKUP($D562,DSR!$B$7:$HS$1000,4,FALSE)</f>
        <v>DSR_013: §78.2., §78.4.</v>
      </c>
      <c r="H562" t="str">
        <f>VLOOKUP($D562,DSR!$B$7:$HS$1000,5,FALSE)</f>
        <v>MBRAN</v>
      </c>
      <c r="I562" t="str">
        <f>VLOOKUP($D562,DSR!$B$7:$HS$1000,6,FALSE)</f>
        <v>MBRAN</v>
      </c>
      <c r="J562" t="str">
        <f>VLOOKUP($D562,DSR!$B$7:$HS$1000,7,FALSE)</f>
        <v>NN</v>
      </c>
      <c r="K562" t="str">
        <f>VLOOKUP($D562,DSR!$B$7:$HS$1000,8,FALSE)</f>
        <v>KS</v>
      </c>
      <c r="L562" t="str">
        <f>VLOOKUP($D562,DSR!$B$7:$HS$1000,9,FALSE)</f>
        <v>ne</v>
      </c>
      <c r="M562" t="str">
        <f>VLOOKUP($D562,DSR!$B$7:$HS$1000,10,FALSE)</f>
        <v>PO</v>
      </c>
      <c r="N562" t="str">
        <f>VLOOKUP($D562,DSR!$B$7:$HS$1000,11,FALSE)</f>
        <v>SU</v>
      </c>
      <c r="O562" s="247">
        <f>VLOOKUP($D562,DSR!$B$7:$HS$1000,20,FALSE)</f>
        <v>7644</v>
      </c>
      <c r="P562">
        <f>VLOOKUP($D562,DSR!$B$7:$HS$1000,22,FALSE)</f>
        <v>236440087.18000001</v>
      </c>
    </row>
    <row r="563" spans="1:16">
      <c r="A563" t="s">
        <v>47</v>
      </c>
      <c r="B563">
        <v>2014</v>
      </c>
      <c r="C563" t="s">
        <v>304</v>
      </c>
      <c r="D563" t="s">
        <v>942</v>
      </c>
      <c r="E563" t="str">
        <f>VLOOKUP($D563,DSR!$B$7:$HS$1000,2,FALSE)</f>
        <v>Obiteljska invalidnina za članove obitelji smrtno stradalog HBDR-a</v>
      </c>
      <c r="F563" t="str">
        <f>VLOOKUP($D563,DSR!$B$7:$HS$1000,3,FALSE)</f>
        <v>Članovi obitelji umrlog HBDR-a</v>
      </c>
      <c r="G563" t="str">
        <f>VLOOKUP($D563,DSR!$B$7:$HS$1000,4,FALSE)</f>
        <v>DSR_013: §78.2., §78.4.</v>
      </c>
      <c r="H563" t="str">
        <f>VLOOKUP($D563,DSR!$B$7:$HS$1000,5,FALSE)</f>
        <v>MBRAN</v>
      </c>
      <c r="I563" t="str">
        <f>VLOOKUP($D563,DSR!$B$7:$HS$1000,6,FALSE)</f>
        <v>MBRAN</v>
      </c>
      <c r="J563" t="str">
        <f>VLOOKUP($D563,DSR!$B$7:$HS$1000,7,FALSE)</f>
        <v>NN</v>
      </c>
      <c r="K563" t="str">
        <f>VLOOKUP($D563,DSR!$B$7:$HS$1000,8,FALSE)</f>
        <v>KS</v>
      </c>
      <c r="L563" t="str">
        <f>VLOOKUP($D563,DSR!$B$7:$HS$1000,9,FALSE)</f>
        <v>ne</v>
      </c>
      <c r="M563" t="str">
        <f>VLOOKUP($D563,DSR!$B$7:$HS$1000,10,FALSE)</f>
        <v>PO</v>
      </c>
      <c r="N563" t="str">
        <f>VLOOKUP($D563,DSR!$B$7:$HS$1000,11,FALSE)</f>
        <v>SU</v>
      </c>
      <c r="O563" s="247" t="str">
        <f>VLOOKUP($D563,DSR!$B$7:$HS$1000,24,FALSE)</f>
        <v>nd</v>
      </c>
      <c r="P563" t="str">
        <f>VLOOKUP($D563,DSR!$B$7:$HS$1000,26,FALSE)</f>
        <v>nd</v>
      </c>
    </row>
    <row r="564" spans="1:16">
      <c r="A564" t="s">
        <v>47</v>
      </c>
      <c r="B564">
        <v>2015</v>
      </c>
      <c r="C564" t="s">
        <v>304</v>
      </c>
      <c r="D564" t="s">
        <v>942</v>
      </c>
      <c r="E564" t="str">
        <f>VLOOKUP($D564,DSR!$B$7:$HS$1000,2,FALSE)</f>
        <v>Obiteljska invalidnina za članove obitelji smrtno stradalog HBDR-a</v>
      </c>
      <c r="F564" t="str">
        <f>VLOOKUP($D564,DSR!$B$7:$HS$1000,3,FALSE)</f>
        <v>Članovi obitelji umrlog HBDR-a</v>
      </c>
      <c r="G564" t="str">
        <f>VLOOKUP($D564,DSR!$B$7:$HS$1000,4,FALSE)</f>
        <v>DSR_013: §78.2., §78.4.</v>
      </c>
      <c r="H564" t="str">
        <f>VLOOKUP($D564,DSR!$B$7:$HS$1000,5,FALSE)</f>
        <v>MBRAN</v>
      </c>
      <c r="I564" t="str">
        <f>VLOOKUP($D564,DSR!$B$7:$HS$1000,6,FALSE)</f>
        <v>MBRAN</v>
      </c>
      <c r="J564" t="str">
        <f>VLOOKUP($D564,DSR!$B$7:$HS$1000,7,FALSE)</f>
        <v>NN</v>
      </c>
      <c r="K564" t="str">
        <f>VLOOKUP($D564,DSR!$B$7:$HS$1000,8,FALSE)</f>
        <v>KS</v>
      </c>
      <c r="L564" t="str">
        <f>VLOOKUP($D564,DSR!$B$7:$HS$1000,9,FALSE)</f>
        <v>ne</v>
      </c>
      <c r="M564" t="str">
        <f>VLOOKUP($D564,DSR!$B$7:$HS$1000,10,FALSE)</f>
        <v>PO</v>
      </c>
      <c r="N564" t="str">
        <f>VLOOKUP($D564,DSR!$B$7:$HS$1000,11,FALSE)</f>
        <v>SU</v>
      </c>
      <c r="O564" s="247" t="str">
        <f>VLOOKUP($D564,DSR!$B$7:$HS$1000,28,FALSE)</f>
        <v>nd</v>
      </c>
      <c r="P564" t="str">
        <f>VLOOKUP($D564,DSR!$B$7:$HS$1000,30,FALSE)</f>
        <v>nd</v>
      </c>
    </row>
    <row r="565" spans="1:16">
      <c r="A565" t="s">
        <v>47</v>
      </c>
      <c r="B565">
        <v>2016</v>
      </c>
      <c r="C565" t="s">
        <v>304</v>
      </c>
      <c r="D565" t="s">
        <v>942</v>
      </c>
      <c r="E565" t="str">
        <f>VLOOKUP($D565,DSR!$B$7:$HS$1000,2,FALSE)</f>
        <v>Obiteljska invalidnina za članove obitelji smrtno stradalog HBDR-a</v>
      </c>
      <c r="F565" t="str">
        <f>VLOOKUP($D565,DSR!$B$7:$HS$1000,3,FALSE)</f>
        <v>Članovi obitelji umrlog HBDR-a</v>
      </c>
      <c r="G565" t="str">
        <f>VLOOKUP($D565,DSR!$B$7:$HS$1000,4,FALSE)</f>
        <v>DSR_013: §78.2., §78.4.</v>
      </c>
      <c r="H565" t="str">
        <f>VLOOKUP($D565,DSR!$B$7:$HS$1000,5,FALSE)</f>
        <v>MBRAN</v>
      </c>
      <c r="I565" t="str">
        <f>VLOOKUP($D565,DSR!$B$7:$HS$1000,6,FALSE)</f>
        <v>MBRAN</v>
      </c>
      <c r="J565" t="str">
        <f>VLOOKUP($D565,DSR!$B$7:$HS$1000,7,FALSE)</f>
        <v>NN</v>
      </c>
      <c r="K565" t="str">
        <f>VLOOKUP($D565,DSR!$B$7:$HS$1000,8,FALSE)</f>
        <v>KS</v>
      </c>
      <c r="L565" t="str">
        <f>VLOOKUP($D565,DSR!$B$7:$HS$1000,9,FALSE)</f>
        <v>ne</v>
      </c>
      <c r="M565" t="str">
        <f>VLOOKUP($D565,DSR!$B$7:$HS$1000,10,FALSE)</f>
        <v>PO</v>
      </c>
      <c r="N565" t="str">
        <f>VLOOKUP($D565,DSR!$B$7:$HS$1000,11,FALSE)</f>
        <v>SU</v>
      </c>
      <c r="O565" s="247" t="str">
        <f>VLOOKUP($D565,DSR!$B$7:$HS$1000,32,FALSE)</f>
        <v>nd</v>
      </c>
      <c r="P565" t="str">
        <f>VLOOKUP($D565,DSR!$B$7:$HS$1000,34,FALSE)</f>
        <v>nd</v>
      </c>
    </row>
    <row r="566" spans="1:16">
      <c r="A566" t="s">
        <v>47</v>
      </c>
      <c r="B566">
        <v>2011</v>
      </c>
      <c r="C566" t="s">
        <v>304</v>
      </c>
      <c r="D566" t="s">
        <v>951</v>
      </c>
      <c r="E566" t="str">
        <f>VLOOKUP($D566,DSR!$B$7:$HS$1000,2,FALSE)</f>
        <v>Obiteljska invalidnina za članove obitelji preminulog HRVI-a</v>
      </c>
      <c r="F566" t="str">
        <f>VLOOKUP($D566,DSR!$B$7:$HS$1000,3,FALSE)</f>
        <v>Članovi obitelji umrlog HRVI-a</v>
      </c>
      <c r="G566" t="str">
        <f>VLOOKUP($D566,DSR!$B$7:$HS$1000,4,FALSE)</f>
        <v>DSR_013: §78.3.</v>
      </c>
      <c r="H566" t="str">
        <f>VLOOKUP($D566,DSR!$B$7:$HS$1000,5,FALSE)</f>
        <v>MBRAN</v>
      </c>
      <c r="I566" t="str">
        <f>VLOOKUP($D566,DSR!$B$7:$HS$1000,6,FALSE)</f>
        <v>MBRAN</v>
      </c>
      <c r="J566" t="str">
        <f>VLOOKUP($D566,DSR!$B$7:$HS$1000,7,FALSE)</f>
        <v>NN</v>
      </c>
      <c r="K566" t="str">
        <f>VLOOKUP($D566,DSR!$B$7:$HS$1000,8,FALSE)</f>
        <v>KS</v>
      </c>
      <c r="L566" t="str">
        <f>VLOOKUP($D566,DSR!$B$7:$HS$1000,9,FALSE)</f>
        <v>ne</v>
      </c>
      <c r="M566" t="str">
        <f>VLOOKUP($D566,DSR!$B$7:$HS$1000,10,FALSE)</f>
        <v>PO</v>
      </c>
      <c r="N566" t="str">
        <f>VLOOKUP($D566,DSR!$B$7:$HS$1000,11,FALSE)</f>
        <v>SU</v>
      </c>
      <c r="O566">
        <f>VLOOKUP($D566,DSR!$B$7:$HS$1000,12,FALSE)</f>
        <v>75</v>
      </c>
      <c r="P566">
        <f>VLOOKUP($D566,DSR!$B$7:$HS$1000,14,FALSE)</f>
        <v>718771</v>
      </c>
    </row>
    <row r="567" spans="1:16">
      <c r="A567" t="s">
        <v>47</v>
      </c>
      <c r="B567">
        <v>2012</v>
      </c>
      <c r="C567" t="s">
        <v>304</v>
      </c>
      <c r="D567" t="s">
        <v>951</v>
      </c>
      <c r="E567" t="str">
        <f>VLOOKUP($D567,DSR!$B$7:$HS$1000,2,FALSE)</f>
        <v>Obiteljska invalidnina za članove obitelji preminulog HRVI-a</v>
      </c>
      <c r="F567" t="str">
        <f>VLOOKUP($D567,DSR!$B$7:$HS$1000,3,FALSE)</f>
        <v>Članovi obitelji umrlog HRVI-a</v>
      </c>
      <c r="G567" t="str">
        <f>VLOOKUP($D567,DSR!$B$7:$HS$1000,4,FALSE)</f>
        <v>DSR_013: §78.3.</v>
      </c>
      <c r="H567" t="str">
        <f>VLOOKUP($D567,DSR!$B$7:$HS$1000,5,FALSE)</f>
        <v>MBRAN</v>
      </c>
      <c r="I567" t="str">
        <f>VLOOKUP($D567,DSR!$B$7:$HS$1000,6,FALSE)</f>
        <v>MBRAN</v>
      </c>
      <c r="J567" t="str">
        <f>VLOOKUP($D567,DSR!$B$7:$HS$1000,7,FALSE)</f>
        <v>NN</v>
      </c>
      <c r="K567" t="str">
        <f>VLOOKUP($D567,DSR!$B$7:$HS$1000,8,FALSE)</f>
        <v>KS</v>
      </c>
      <c r="L567" t="str">
        <f>VLOOKUP($D567,DSR!$B$7:$HS$1000,9,FALSE)</f>
        <v>ne</v>
      </c>
      <c r="M567" t="str">
        <f>VLOOKUP($D567,DSR!$B$7:$HS$1000,10,FALSE)</f>
        <v>PO</v>
      </c>
      <c r="N567" t="str">
        <f>VLOOKUP($D567,DSR!$B$7:$HS$1000,11,FALSE)</f>
        <v>SU</v>
      </c>
      <c r="O567" s="247">
        <f>VLOOKUP($D567,DSR!$B$7:$HS$1000,16,FALSE)</f>
        <v>50</v>
      </c>
      <c r="P567">
        <f>VLOOKUP($D567,DSR!$B$7:$HS$1000,18,FALSE)</f>
        <v>877207.24</v>
      </c>
    </row>
    <row r="568" spans="1:16">
      <c r="A568" t="s">
        <v>47</v>
      </c>
      <c r="B568">
        <v>2013</v>
      </c>
      <c r="C568" t="s">
        <v>304</v>
      </c>
      <c r="D568" t="s">
        <v>951</v>
      </c>
      <c r="E568" t="str">
        <f>VLOOKUP($D568,DSR!$B$7:$HS$1000,2,FALSE)</f>
        <v>Obiteljska invalidnina za članove obitelji preminulog HRVI-a</v>
      </c>
      <c r="F568" t="str">
        <f>VLOOKUP($D568,DSR!$B$7:$HS$1000,3,FALSE)</f>
        <v>Članovi obitelji umrlog HRVI-a</v>
      </c>
      <c r="G568" t="str">
        <f>VLOOKUP($D568,DSR!$B$7:$HS$1000,4,FALSE)</f>
        <v>DSR_013: §78.3.</v>
      </c>
      <c r="H568" t="str">
        <f>VLOOKUP($D568,DSR!$B$7:$HS$1000,5,FALSE)</f>
        <v>MBRAN</v>
      </c>
      <c r="I568" t="str">
        <f>VLOOKUP($D568,DSR!$B$7:$HS$1000,6,FALSE)</f>
        <v>MBRAN</v>
      </c>
      <c r="J568" t="str">
        <f>VLOOKUP($D568,DSR!$B$7:$HS$1000,7,FALSE)</f>
        <v>NN</v>
      </c>
      <c r="K568" t="str">
        <f>VLOOKUP($D568,DSR!$B$7:$HS$1000,8,FALSE)</f>
        <v>KS</v>
      </c>
      <c r="L568" t="str">
        <f>VLOOKUP($D568,DSR!$B$7:$HS$1000,9,FALSE)</f>
        <v>ne</v>
      </c>
      <c r="M568" t="str">
        <f>VLOOKUP($D568,DSR!$B$7:$HS$1000,10,FALSE)</f>
        <v>PO</v>
      </c>
      <c r="N568" t="str">
        <f>VLOOKUP($D568,DSR!$B$7:$HS$1000,11,FALSE)</f>
        <v>SU</v>
      </c>
      <c r="O568" s="247">
        <f>VLOOKUP($D568,DSR!$B$7:$HS$1000,20,FALSE)</f>
        <v>63</v>
      </c>
      <c r="P568">
        <f>VLOOKUP($D568,DSR!$B$7:$HS$1000,22,FALSE)</f>
        <v>925575.13</v>
      </c>
    </row>
    <row r="569" spans="1:16">
      <c r="A569" t="s">
        <v>47</v>
      </c>
      <c r="B569">
        <v>2014</v>
      </c>
      <c r="C569" t="s">
        <v>304</v>
      </c>
      <c r="D569" t="s">
        <v>951</v>
      </c>
      <c r="E569" t="str">
        <f>VLOOKUP($D569,DSR!$B$7:$HS$1000,2,FALSE)</f>
        <v>Obiteljska invalidnina za članove obitelji preminulog HRVI-a</v>
      </c>
      <c r="F569" t="str">
        <f>VLOOKUP($D569,DSR!$B$7:$HS$1000,3,FALSE)</f>
        <v>Članovi obitelji umrlog HRVI-a</v>
      </c>
      <c r="G569" t="str">
        <f>VLOOKUP($D569,DSR!$B$7:$HS$1000,4,FALSE)</f>
        <v>DSR_013: §78.3.</v>
      </c>
      <c r="H569" t="str">
        <f>VLOOKUP($D569,DSR!$B$7:$HS$1000,5,FALSE)</f>
        <v>MBRAN</v>
      </c>
      <c r="I569" t="str">
        <f>VLOOKUP($D569,DSR!$B$7:$HS$1000,6,FALSE)</f>
        <v>MBRAN</v>
      </c>
      <c r="J569" t="str">
        <f>VLOOKUP($D569,DSR!$B$7:$HS$1000,7,FALSE)</f>
        <v>NN</v>
      </c>
      <c r="K569" t="str">
        <f>VLOOKUP($D569,DSR!$B$7:$HS$1000,8,FALSE)</f>
        <v>KS</v>
      </c>
      <c r="L569" t="str">
        <f>VLOOKUP($D569,DSR!$B$7:$HS$1000,9,FALSE)</f>
        <v>ne</v>
      </c>
      <c r="M569" t="str">
        <f>VLOOKUP($D569,DSR!$B$7:$HS$1000,10,FALSE)</f>
        <v>PO</v>
      </c>
      <c r="N569" t="str">
        <f>VLOOKUP($D569,DSR!$B$7:$HS$1000,11,FALSE)</f>
        <v>SU</v>
      </c>
      <c r="O569" s="247" t="str">
        <f>VLOOKUP($D569,DSR!$B$7:$HS$1000,24,FALSE)</f>
        <v>nd</v>
      </c>
      <c r="P569" t="str">
        <f>VLOOKUP($D569,DSR!$B$7:$HS$1000,26,FALSE)</f>
        <v>nd</v>
      </c>
    </row>
    <row r="570" spans="1:16">
      <c r="A570" t="s">
        <v>47</v>
      </c>
      <c r="B570">
        <v>2015</v>
      </c>
      <c r="C570" t="s">
        <v>304</v>
      </c>
      <c r="D570" t="s">
        <v>951</v>
      </c>
      <c r="E570" t="str">
        <f>VLOOKUP($D570,DSR!$B$7:$HS$1000,2,FALSE)</f>
        <v>Obiteljska invalidnina za članove obitelji preminulog HRVI-a</v>
      </c>
      <c r="F570" t="str">
        <f>VLOOKUP($D570,DSR!$B$7:$HS$1000,3,FALSE)</f>
        <v>Članovi obitelji umrlog HRVI-a</v>
      </c>
      <c r="G570" t="str">
        <f>VLOOKUP($D570,DSR!$B$7:$HS$1000,4,FALSE)</f>
        <v>DSR_013: §78.3.</v>
      </c>
      <c r="H570" t="str">
        <f>VLOOKUP($D570,DSR!$B$7:$HS$1000,5,FALSE)</f>
        <v>MBRAN</v>
      </c>
      <c r="I570" t="str">
        <f>VLOOKUP($D570,DSR!$B$7:$HS$1000,6,FALSE)</f>
        <v>MBRAN</v>
      </c>
      <c r="J570" t="str">
        <f>VLOOKUP($D570,DSR!$B$7:$HS$1000,7,FALSE)</f>
        <v>NN</v>
      </c>
      <c r="K570" t="str">
        <f>VLOOKUP($D570,DSR!$B$7:$HS$1000,8,FALSE)</f>
        <v>KS</v>
      </c>
      <c r="L570" t="str">
        <f>VLOOKUP($D570,DSR!$B$7:$HS$1000,9,FALSE)</f>
        <v>ne</v>
      </c>
      <c r="M570" t="str">
        <f>VLOOKUP($D570,DSR!$B$7:$HS$1000,10,FALSE)</f>
        <v>PO</v>
      </c>
      <c r="N570" t="str">
        <f>VLOOKUP($D570,DSR!$B$7:$HS$1000,11,FALSE)</f>
        <v>SU</v>
      </c>
      <c r="O570" s="247" t="str">
        <f>VLOOKUP($D570,DSR!$B$7:$HS$1000,28,FALSE)</f>
        <v>nd</v>
      </c>
      <c r="P570" t="str">
        <f>VLOOKUP($D570,DSR!$B$7:$HS$1000,30,FALSE)</f>
        <v>nd</v>
      </c>
    </row>
    <row r="571" spans="1:16">
      <c r="A571" t="s">
        <v>47</v>
      </c>
      <c r="B571">
        <v>2016</v>
      </c>
      <c r="C571" t="s">
        <v>304</v>
      </c>
      <c r="D571" t="s">
        <v>951</v>
      </c>
      <c r="E571" t="str">
        <f>VLOOKUP($D571,DSR!$B$7:$HS$1000,2,FALSE)</f>
        <v>Obiteljska invalidnina za članove obitelji preminulog HRVI-a</v>
      </c>
      <c r="F571" t="str">
        <f>VLOOKUP($D571,DSR!$B$7:$HS$1000,3,FALSE)</f>
        <v>Članovi obitelji umrlog HRVI-a</v>
      </c>
      <c r="G571" t="str">
        <f>VLOOKUP($D571,DSR!$B$7:$HS$1000,4,FALSE)</f>
        <v>DSR_013: §78.3.</v>
      </c>
      <c r="H571" t="str">
        <f>VLOOKUP($D571,DSR!$B$7:$HS$1000,5,FALSE)</f>
        <v>MBRAN</v>
      </c>
      <c r="I571" t="str">
        <f>VLOOKUP($D571,DSR!$B$7:$HS$1000,6,FALSE)</f>
        <v>MBRAN</v>
      </c>
      <c r="J571" t="str">
        <f>VLOOKUP($D571,DSR!$B$7:$HS$1000,7,FALSE)</f>
        <v>NN</v>
      </c>
      <c r="K571" t="str">
        <f>VLOOKUP($D571,DSR!$B$7:$HS$1000,8,FALSE)</f>
        <v>KS</v>
      </c>
      <c r="L571" t="str">
        <f>VLOOKUP($D571,DSR!$B$7:$HS$1000,9,FALSE)</f>
        <v>ne</v>
      </c>
      <c r="M571" t="str">
        <f>VLOOKUP($D571,DSR!$B$7:$HS$1000,10,FALSE)</f>
        <v>PO</v>
      </c>
      <c r="N571" t="str">
        <f>VLOOKUP($D571,DSR!$B$7:$HS$1000,11,FALSE)</f>
        <v>SU</v>
      </c>
      <c r="O571" s="247" t="str">
        <f>VLOOKUP($D571,DSR!$B$7:$HS$1000,32,FALSE)</f>
        <v>nd</v>
      </c>
      <c r="P571" t="str">
        <f>VLOOKUP($D571,DSR!$B$7:$HS$1000,34,FALSE)</f>
        <v>nd</v>
      </c>
    </row>
    <row r="572" spans="1:16">
      <c r="A572" t="s">
        <v>47</v>
      </c>
      <c r="B572">
        <v>2011</v>
      </c>
      <c r="C572" t="s">
        <v>304</v>
      </c>
      <c r="D572" t="s">
        <v>955</v>
      </c>
      <c r="E572" t="str">
        <f>VLOOKUP($D572,DSR!$B$7:$HS$1000,2,FALSE)</f>
        <v>Obiteljska invalidnina za roditelje smrtno stradalog HBDR-a</v>
      </c>
      <c r="F572" t="str">
        <f>VLOOKUP($D572,DSR!$B$7:$HS$1000,3,FALSE)</f>
        <v>Roditelji smrtno stradalog HBDR-a, ako nisu u radnom odnosu i nisu korisnici mirovine veće od 50% proračunske osnovice</v>
      </c>
      <c r="G572" t="str">
        <f>VLOOKUP($D572,DSR!$B$7:$HS$1000,4,FALSE)</f>
        <v>DSR_013: §78.6.</v>
      </c>
      <c r="H572" t="str">
        <f>VLOOKUP($D572,DSR!$B$7:$HS$1000,5,FALSE)</f>
        <v>MBRAN</v>
      </c>
      <c r="I572" t="str">
        <f>VLOOKUP($D572,DSR!$B$7:$HS$1000,6,FALSE)</f>
        <v>MBRAN</v>
      </c>
      <c r="J572" t="str">
        <f>VLOOKUP($D572,DSR!$B$7:$HS$1000,7,FALSE)</f>
        <v>NN</v>
      </c>
      <c r="K572" t="str">
        <f>VLOOKUP($D572,DSR!$B$7:$HS$1000,8,FALSE)</f>
        <v>KS</v>
      </c>
      <c r="L572" t="str">
        <f>VLOOKUP($D572,DSR!$B$7:$HS$1000,9,FALSE)</f>
        <v>ne</v>
      </c>
      <c r="M572" t="str">
        <f>VLOOKUP($D572,DSR!$B$7:$HS$1000,10,FALSE)</f>
        <v>PO</v>
      </c>
      <c r="N572" t="str">
        <f>VLOOKUP($D572,DSR!$B$7:$HS$1000,11,FALSE)</f>
        <v>SU</v>
      </c>
      <c r="O572">
        <f>VLOOKUP($D572,DSR!$B$7:$HS$1000,12,FALSE)</f>
        <v>1432</v>
      </c>
      <c r="P572">
        <f>VLOOKUP($D572,DSR!$B$7:$HS$1000,14,FALSE)</f>
        <v>40407821.399999999</v>
      </c>
    </row>
    <row r="573" spans="1:16">
      <c r="A573" t="s">
        <v>47</v>
      </c>
      <c r="B573">
        <v>2012</v>
      </c>
      <c r="C573" t="s">
        <v>304</v>
      </c>
      <c r="D573" t="s">
        <v>955</v>
      </c>
      <c r="E573" t="str">
        <f>VLOOKUP($D573,DSR!$B$7:$HS$1000,2,FALSE)</f>
        <v>Obiteljska invalidnina za roditelje smrtno stradalog HBDR-a</v>
      </c>
      <c r="F573" t="str">
        <f>VLOOKUP($D573,DSR!$B$7:$HS$1000,3,FALSE)</f>
        <v>Roditelji smrtno stradalog HBDR-a, ako nisu u radnom odnosu i nisu korisnici mirovine veće od 50% proračunske osnovice</v>
      </c>
      <c r="G573" t="str">
        <f>VLOOKUP($D573,DSR!$B$7:$HS$1000,4,FALSE)</f>
        <v>DSR_013: §78.6.</v>
      </c>
      <c r="H573" t="str">
        <f>VLOOKUP($D573,DSR!$B$7:$HS$1000,5,FALSE)</f>
        <v>MBRAN</v>
      </c>
      <c r="I573" t="str">
        <f>VLOOKUP($D573,DSR!$B$7:$HS$1000,6,FALSE)</f>
        <v>MBRAN</v>
      </c>
      <c r="J573" t="str">
        <f>VLOOKUP($D573,DSR!$B$7:$HS$1000,7,FALSE)</f>
        <v>NN</v>
      </c>
      <c r="K573" t="str">
        <f>VLOOKUP($D573,DSR!$B$7:$HS$1000,8,FALSE)</f>
        <v>KS</v>
      </c>
      <c r="L573" t="str">
        <f>VLOOKUP($D573,DSR!$B$7:$HS$1000,9,FALSE)</f>
        <v>ne</v>
      </c>
      <c r="M573" t="str">
        <f>VLOOKUP($D573,DSR!$B$7:$HS$1000,10,FALSE)</f>
        <v>PO</v>
      </c>
      <c r="N573" t="str">
        <f>VLOOKUP($D573,DSR!$B$7:$HS$1000,11,FALSE)</f>
        <v>SU</v>
      </c>
      <c r="O573" s="247">
        <f>VLOOKUP($D573,DSR!$B$7:$HS$1000,16,FALSE)</f>
        <v>1238</v>
      </c>
      <c r="P573">
        <f>VLOOKUP($D573,DSR!$B$7:$HS$1000,18,FALSE)</f>
        <v>37829009.030000001</v>
      </c>
    </row>
    <row r="574" spans="1:16">
      <c r="A574" t="s">
        <v>47</v>
      </c>
      <c r="B574">
        <v>2013</v>
      </c>
      <c r="C574" t="s">
        <v>304</v>
      </c>
      <c r="D574" t="s">
        <v>955</v>
      </c>
      <c r="E574" t="str">
        <f>VLOOKUP($D574,DSR!$B$7:$HS$1000,2,FALSE)</f>
        <v>Obiteljska invalidnina za roditelje smrtno stradalog HBDR-a</v>
      </c>
      <c r="F574" t="str">
        <f>VLOOKUP($D574,DSR!$B$7:$HS$1000,3,FALSE)</f>
        <v>Roditelji smrtno stradalog HBDR-a, ako nisu u radnom odnosu i nisu korisnici mirovine veće od 50% proračunske osnovice</v>
      </c>
      <c r="G574" t="str">
        <f>VLOOKUP($D574,DSR!$B$7:$HS$1000,4,FALSE)</f>
        <v>DSR_013: §78.6.</v>
      </c>
      <c r="H574" t="str">
        <f>VLOOKUP($D574,DSR!$B$7:$HS$1000,5,FALSE)</f>
        <v>MBRAN</v>
      </c>
      <c r="I574" t="str">
        <f>VLOOKUP($D574,DSR!$B$7:$HS$1000,6,FALSE)</f>
        <v>MBRAN</v>
      </c>
      <c r="J574" t="str">
        <f>VLOOKUP($D574,DSR!$B$7:$HS$1000,7,FALSE)</f>
        <v>NN</v>
      </c>
      <c r="K574" t="str">
        <f>VLOOKUP($D574,DSR!$B$7:$HS$1000,8,FALSE)</f>
        <v>KS</v>
      </c>
      <c r="L574" t="str">
        <f>VLOOKUP($D574,DSR!$B$7:$HS$1000,9,FALSE)</f>
        <v>ne</v>
      </c>
      <c r="M574" t="str">
        <f>VLOOKUP($D574,DSR!$B$7:$HS$1000,10,FALSE)</f>
        <v>PO</v>
      </c>
      <c r="N574" t="str">
        <f>VLOOKUP($D574,DSR!$B$7:$HS$1000,11,FALSE)</f>
        <v>SU</v>
      </c>
      <c r="O574" s="247">
        <f>VLOOKUP($D574,DSR!$B$7:$HS$1000,20,FALSE)</f>
        <v>1125</v>
      </c>
      <c r="P574">
        <f>VLOOKUP($D574,DSR!$B$7:$HS$1000,22,FALSE)</f>
        <v>35089367.649999999</v>
      </c>
    </row>
    <row r="575" spans="1:16">
      <c r="A575" t="s">
        <v>47</v>
      </c>
      <c r="B575">
        <v>2014</v>
      </c>
      <c r="C575" t="s">
        <v>304</v>
      </c>
      <c r="D575" t="s">
        <v>955</v>
      </c>
      <c r="E575" t="str">
        <f>VLOOKUP($D575,DSR!$B$7:$HS$1000,2,FALSE)</f>
        <v>Obiteljska invalidnina za roditelje smrtno stradalog HBDR-a</v>
      </c>
      <c r="F575" t="str">
        <f>VLOOKUP($D575,DSR!$B$7:$HS$1000,3,FALSE)</f>
        <v>Roditelji smrtno stradalog HBDR-a, ako nisu u radnom odnosu i nisu korisnici mirovine veće od 50% proračunske osnovice</v>
      </c>
      <c r="G575" t="str">
        <f>VLOOKUP($D575,DSR!$B$7:$HS$1000,4,FALSE)</f>
        <v>DSR_013: §78.6.</v>
      </c>
      <c r="H575" t="str">
        <f>VLOOKUP($D575,DSR!$B$7:$HS$1000,5,FALSE)</f>
        <v>MBRAN</v>
      </c>
      <c r="I575" t="str">
        <f>VLOOKUP($D575,DSR!$B$7:$HS$1000,6,FALSE)</f>
        <v>MBRAN</v>
      </c>
      <c r="J575" t="str">
        <f>VLOOKUP($D575,DSR!$B$7:$HS$1000,7,FALSE)</f>
        <v>NN</v>
      </c>
      <c r="K575" t="str">
        <f>VLOOKUP($D575,DSR!$B$7:$HS$1000,8,FALSE)</f>
        <v>KS</v>
      </c>
      <c r="L575" t="str">
        <f>VLOOKUP($D575,DSR!$B$7:$HS$1000,9,FALSE)</f>
        <v>ne</v>
      </c>
      <c r="M575" t="str">
        <f>VLOOKUP($D575,DSR!$B$7:$HS$1000,10,FALSE)</f>
        <v>PO</v>
      </c>
      <c r="N575" t="str">
        <f>VLOOKUP($D575,DSR!$B$7:$HS$1000,11,FALSE)</f>
        <v>SU</v>
      </c>
      <c r="O575" s="247" t="str">
        <f>VLOOKUP($D575,DSR!$B$7:$HS$1000,24,FALSE)</f>
        <v>nd</v>
      </c>
      <c r="P575" t="str">
        <f>VLOOKUP($D575,DSR!$B$7:$HS$1000,26,FALSE)</f>
        <v>nd</v>
      </c>
    </row>
    <row r="576" spans="1:16">
      <c r="A576" t="s">
        <v>47</v>
      </c>
      <c r="B576">
        <v>2015</v>
      </c>
      <c r="C576" t="s">
        <v>304</v>
      </c>
      <c r="D576" t="s">
        <v>955</v>
      </c>
      <c r="E576" t="str">
        <f>VLOOKUP($D576,DSR!$B$7:$HS$1000,2,FALSE)</f>
        <v>Obiteljska invalidnina za roditelje smrtno stradalog HBDR-a</v>
      </c>
      <c r="F576" t="str">
        <f>VLOOKUP($D576,DSR!$B$7:$HS$1000,3,FALSE)</f>
        <v>Roditelji smrtno stradalog HBDR-a, ako nisu u radnom odnosu i nisu korisnici mirovine veće od 50% proračunske osnovice</v>
      </c>
      <c r="G576" t="str">
        <f>VLOOKUP($D576,DSR!$B$7:$HS$1000,4,FALSE)</f>
        <v>DSR_013: §78.6.</v>
      </c>
      <c r="H576" t="str">
        <f>VLOOKUP($D576,DSR!$B$7:$HS$1000,5,FALSE)</f>
        <v>MBRAN</v>
      </c>
      <c r="I576" t="str">
        <f>VLOOKUP($D576,DSR!$B$7:$HS$1000,6,FALSE)</f>
        <v>MBRAN</v>
      </c>
      <c r="J576" t="str">
        <f>VLOOKUP($D576,DSR!$B$7:$HS$1000,7,FALSE)</f>
        <v>NN</v>
      </c>
      <c r="K576" t="str">
        <f>VLOOKUP($D576,DSR!$B$7:$HS$1000,8,FALSE)</f>
        <v>KS</v>
      </c>
      <c r="L576" t="str">
        <f>VLOOKUP($D576,DSR!$B$7:$HS$1000,9,FALSE)</f>
        <v>ne</v>
      </c>
      <c r="M576" t="str">
        <f>VLOOKUP($D576,DSR!$B$7:$HS$1000,10,FALSE)</f>
        <v>PO</v>
      </c>
      <c r="N576" t="str">
        <f>VLOOKUP($D576,DSR!$B$7:$HS$1000,11,FALSE)</f>
        <v>SU</v>
      </c>
      <c r="O576" s="247" t="str">
        <f>VLOOKUP($D576,DSR!$B$7:$HS$1000,28,FALSE)</f>
        <v>nd</v>
      </c>
      <c r="P576" t="str">
        <f>VLOOKUP($D576,DSR!$B$7:$HS$1000,30,FALSE)</f>
        <v>nd</v>
      </c>
    </row>
    <row r="577" spans="1:16">
      <c r="A577" t="s">
        <v>47</v>
      </c>
      <c r="B577">
        <v>2016</v>
      </c>
      <c r="C577" t="s">
        <v>304</v>
      </c>
      <c r="D577" t="s">
        <v>955</v>
      </c>
      <c r="E577" t="str">
        <f>VLOOKUP($D577,DSR!$B$7:$HS$1000,2,FALSE)</f>
        <v>Obiteljska invalidnina za roditelje smrtno stradalog HBDR-a</v>
      </c>
      <c r="F577" t="str">
        <f>VLOOKUP($D577,DSR!$B$7:$HS$1000,3,FALSE)</f>
        <v>Roditelji smrtno stradalog HBDR-a, ako nisu u radnom odnosu i nisu korisnici mirovine veće od 50% proračunske osnovice</v>
      </c>
      <c r="G577" t="str">
        <f>VLOOKUP($D577,DSR!$B$7:$HS$1000,4,FALSE)</f>
        <v>DSR_013: §78.6.</v>
      </c>
      <c r="H577" t="str">
        <f>VLOOKUP($D577,DSR!$B$7:$HS$1000,5,FALSE)</f>
        <v>MBRAN</v>
      </c>
      <c r="I577" t="str">
        <f>VLOOKUP($D577,DSR!$B$7:$HS$1000,6,FALSE)</f>
        <v>MBRAN</v>
      </c>
      <c r="J577" t="str">
        <f>VLOOKUP($D577,DSR!$B$7:$HS$1000,7,FALSE)</f>
        <v>NN</v>
      </c>
      <c r="K577" t="str">
        <f>VLOOKUP($D577,DSR!$B$7:$HS$1000,8,FALSE)</f>
        <v>KS</v>
      </c>
      <c r="L577" t="str">
        <f>VLOOKUP($D577,DSR!$B$7:$HS$1000,9,FALSE)</f>
        <v>ne</v>
      </c>
      <c r="M577" t="str">
        <f>VLOOKUP($D577,DSR!$B$7:$HS$1000,10,FALSE)</f>
        <v>PO</v>
      </c>
      <c r="N577" t="str">
        <f>VLOOKUP($D577,DSR!$B$7:$HS$1000,11,FALSE)</f>
        <v>SU</v>
      </c>
      <c r="O577" s="247" t="str">
        <f>VLOOKUP($D577,DSR!$B$7:$HS$1000,32,FALSE)</f>
        <v>nd</v>
      </c>
      <c r="P577" t="str">
        <f>VLOOKUP($D577,DSR!$B$7:$HS$1000,34,FALSE)</f>
        <v>nd</v>
      </c>
    </row>
    <row r="578" spans="1:16">
      <c r="A578" t="s">
        <v>47</v>
      </c>
      <c r="B578">
        <v>2011</v>
      </c>
      <c r="C578" t="s">
        <v>304</v>
      </c>
      <c r="D578" t="s">
        <v>959</v>
      </c>
      <c r="E578" t="str">
        <f>VLOOKUP($D578,DSR!$B$7:$HS$1000,2,FALSE)</f>
        <v>Povećana obiteljska invalidnina za članove obitelji smrtno stradalog HBDR-a</v>
      </c>
      <c r="F578" t="str">
        <f>VLOOKUP($D578,DSR!$B$7:$HS$1000,3,FALSE)</f>
        <v>Roditelj čije je jedino dijete smrtno stradalo u obrani suvereniteta Republike Hrvatske; roditelj koji je imao i druge djece a koja su sva smrtno stradala ili umrla do podnošenja zahtjeva za naknadu</v>
      </c>
      <c r="G578" t="str">
        <f>VLOOKUP($D578,DSR!$B$7:$HS$1000,4,FALSE)</f>
        <v>DSR_013: §80</v>
      </c>
      <c r="H578" t="str">
        <f>VLOOKUP($D578,DSR!$B$7:$HS$1000,5,FALSE)</f>
        <v>MBRAN</v>
      </c>
      <c r="I578" t="str">
        <f>VLOOKUP($D578,DSR!$B$7:$HS$1000,6,FALSE)</f>
        <v>MBRAN</v>
      </c>
      <c r="J578" t="str">
        <f>VLOOKUP($D578,DSR!$B$7:$HS$1000,7,FALSE)</f>
        <v>NN</v>
      </c>
      <c r="K578" t="str">
        <f>VLOOKUP($D578,DSR!$B$7:$HS$1000,8,FALSE)</f>
        <v>KS</v>
      </c>
      <c r="L578" t="str">
        <f>VLOOKUP($D578,DSR!$B$7:$HS$1000,9,FALSE)</f>
        <v>ne</v>
      </c>
      <c r="M578" t="str">
        <f>VLOOKUP($D578,DSR!$B$7:$HS$1000,10,FALSE)</f>
        <v>PO</v>
      </c>
      <c r="N578" t="str">
        <f>VLOOKUP($D578,DSR!$B$7:$HS$1000,11,FALSE)</f>
        <v>SU</v>
      </c>
      <c r="O578">
        <f>VLOOKUP($D578,DSR!$B$7:$HS$1000,12,FALSE)</f>
        <v>547</v>
      </c>
      <c r="P578">
        <f>VLOOKUP($D578,DSR!$B$7:$HS$1000,14,FALSE)</f>
        <v>5458524.0499999998</v>
      </c>
    </row>
    <row r="579" spans="1:16">
      <c r="A579" t="s">
        <v>47</v>
      </c>
      <c r="B579">
        <v>2012</v>
      </c>
      <c r="C579" t="s">
        <v>304</v>
      </c>
      <c r="D579" t="s">
        <v>959</v>
      </c>
      <c r="E579" t="str">
        <f>VLOOKUP($D579,DSR!$B$7:$HS$1000,2,FALSE)</f>
        <v>Povećana obiteljska invalidnina za članove obitelji smrtno stradalog HBDR-a</v>
      </c>
      <c r="F579" t="str">
        <f>VLOOKUP($D579,DSR!$B$7:$HS$1000,3,FALSE)</f>
        <v>Roditelj čije je jedino dijete smrtno stradalo u obrani suvereniteta Republike Hrvatske; roditelj koji je imao i druge djece a koja su sva smrtno stradala ili umrla do podnošenja zahtjeva za naknadu</v>
      </c>
      <c r="G579" t="str">
        <f>VLOOKUP($D579,DSR!$B$7:$HS$1000,4,FALSE)</f>
        <v>DSR_013: §80</v>
      </c>
      <c r="H579" t="str">
        <f>VLOOKUP($D579,DSR!$B$7:$HS$1000,5,FALSE)</f>
        <v>MBRAN</v>
      </c>
      <c r="I579" t="str">
        <f>VLOOKUP($D579,DSR!$B$7:$HS$1000,6,FALSE)</f>
        <v>MBRAN</v>
      </c>
      <c r="J579" t="str">
        <f>VLOOKUP($D579,DSR!$B$7:$HS$1000,7,FALSE)</f>
        <v>NN</v>
      </c>
      <c r="K579" t="str">
        <f>VLOOKUP($D579,DSR!$B$7:$HS$1000,8,FALSE)</f>
        <v>KS</v>
      </c>
      <c r="L579" t="str">
        <f>VLOOKUP($D579,DSR!$B$7:$HS$1000,9,FALSE)</f>
        <v>ne</v>
      </c>
      <c r="M579" t="str">
        <f>VLOOKUP($D579,DSR!$B$7:$HS$1000,10,FALSE)</f>
        <v>PO</v>
      </c>
      <c r="N579" t="str">
        <f>VLOOKUP($D579,DSR!$B$7:$HS$1000,11,FALSE)</f>
        <v>SU</v>
      </c>
      <c r="O579" s="247">
        <f>VLOOKUP($D579,DSR!$B$7:$HS$1000,16,FALSE)</f>
        <v>417</v>
      </c>
      <c r="P579">
        <f>VLOOKUP($D579,DSR!$B$7:$HS$1000,18,FALSE)</f>
        <v>5346444.79</v>
      </c>
    </row>
    <row r="580" spans="1:16">
      <c r="A580" t="s">
        <v>47</v>
      </c>
      <c r="B580">
        <v>2013</v>
      </c>
      <c r="C580" t="s">
        <v>304</v>
      </c>
      <c r="D580" t="s">
        <v>959</v>
      </c>
      <c r="E580" t="str">
        <f>VLOOKUP($D580,DSR!$B$7:$HS$1000,2,FALSE)</f>
        <v>Povećana obiteljska invalidnina za članove obitelji smrtno stradalog HBDR-a</v>
      </c>
      <c r="F580" t="str">
        <f>VLOOKUP($D580,DSR!$B$7:$HS$1000,3,FALSE)</f>
        <v>Roditelj čije je jedino dijete smrtno stradalo u obrani suvereniteta Republike Hrvatske; roditelj koji je imao i druge djece a koja su sva smrtno stradala ili umrla do podnošenja zahtjeva za naknadu</v>
      </c>
      <c r="G580" t="str">
        <f>VLOOKUP($D580,DSR!$B$7:$HS$1000,4,FALSE)</f>
        <v>DSR_013: §80</v>
      </c>
      <c r="H580" t="str">
        <f>VLOOKUP($D580,DSR!$B$7:$HS$1000,5,FALSE)</f>
        <v>MBRAN</v>
      </c>
      <c r="I580" t="str">
        <f>VLOOKUP($D580,DSR!$B$7:$HS$1000,6,FALSE)</f>
        <v>MBRAN</v>
      </c>
      <c r="J580" t="str">
        <f>VLOOKUP($D580,DSR!$B$7:$HS$1000,7,FALSE)</f>
        <v>NN</v>
      </c>
      <c r="K580" t="str">
        <f>VLOOKUP($D580,DSR!$B$7:$HS$1000,8,FALSE)</f>
        <v>KS</v>
      </c>
      <c r="L580" t="str">
        <f>VLOOKUP($D580,DSR!$B$7:$HS$1000,9,FALSE)</f>
        <v>ne</v>
      </c>
      <c r="M580" t="str">
        <f>VLOOKUP($D580,DSR!$B$7:$HS$1000,10,FALSE)</f>
        <v>PO</v>
      </c>
      <c r="N580" t="str">
        <f>VLOOKUP($D580,DSR!$B$7:$HS$1000,11,FALSE)</f>
        <v>SU</v>
      </c>
      <c r="O580" s="247">
        <f>VLOOKUP($D580,DSR!$B$7:$HS$1000,20,FALSE)</f>
        <v>418</v>
      </c>
      <c r="P580">
        <f>VLOOKUP($D580,DSR!$B$7:$HS$1000,22,FALSE)</f>
        <v>5256156.8099999996</v>
      </c>
    </row>
    <row r="581" spans="1:16">
      <c r="A581" t="s">
        <v>47</v>
      </c>
      <c r="B581">
        <v>2014</v>
      </c>
      <c r="C581" t="s">
        <v>304</v>
      </c>
      <c r="D581" t="s">
        <v>959</v>
      </c>
      <c r="E581" t="str">
        <f>VLOOKUP($D581,DSR!$B$7:$HS$1000,2,FALSE)</f>
        <v>Povećana obiteljska invalidnina za članove obitelji smrtno stradalog HBDR-a</v>
      </c>
      <c r="F581" t="str">
        <f>VLOOKUP($D581,DSR!$B$7:$HS$1000,3,FALSE)</f>
        <v>Roditelj čije je jedino dijete smrtno stradalo u obrani suvereniteta Republike Hrvatske; roditelj koji je imao i druge djece a koja su sva smrtno stradala ili umrla do podnošenja zahtjeva za naknadu</v>
      </c>
      <c r="G581" t="str">
        <f>VLOOKUP($D581,DSR!$B$7:$HS$1000,4,FALSE)</f>
        <v>DSR_013: §80</v>
      </c>
      <c r="H581" t="str">
        <f>VLOOKUP($D581,DSR!$B$7:$HS$1000,5,FALSE)</f>
        <v>MBRAN</v>
      </c>
      <c r="I581" t="str">
        <f>VLOOKUP($D581,DSR!$B$7:$HS$1000,6,FALSE)</f>
        <v>MBRAN</v>
      </c>
      <c r="J581" t="str">
        <f>VLOOKUP($D581,DSR!$B$7:$HS$1000,7,FALSE)</f>
        <v>NN</v>
      </c>
      <c r="K581" t="str">
        <f>VLOOKUP($D581,DSR!$B$7:$HS$1000,8,FALSE)</f>
        <v>KS</v>
      </c>
      <c r="L581" t="str">
        <f>VLOOKUP($D581,DSR!$B$7:$HS$1000,9,FALSE)</f>
        <v>ne</v>
      </c>
      <c r="M581" t="str">
        <f>VLOOKUP($D581,DSR!$B$7:$HS$1000,10,FALSE)</f>
        <v>PO</v>
      </c>
      <c r="N581" t="str">
        <f>VLOOKUP($D581,DSR!$B$7:$HS$1000,11,FALSE)</f>
        <v>SU</v>
      </c>
      <c r="O581" s="247" t="str">
        <f>VLOOKUP($D581,DSR!$B$7:$HS$1000,24,FALSE)</f>
        <v>nd</v>
      </c>
      <c r="P581" t="str">
        <f>VLOOKUP($D581,DSR!$B$7:$HS$1000,26,FALSE)</f>
        <v>nd</v>
      </c>
    </row>
    <row r="582" spans="1:16">
      <c r="A582" t="s">
        <v>47</v>
      </c>
      <c r="B582">
        <v>2015</v>
      </c>
      <c r="C582" t="s">
        <v>304</v>
      </c>
      <c r="D582" t="s">
        <v>959</v>
      </c>
      <c r="E582" t="str">
        <f>VLOOKUP($D582,DSR!$B$7:$HS$1000,2,FALSE)</f>
        <v>Povećana obiteljska invalidnina za članove obitelji smrtno stradalog HBDR-a</v>
      </c>
      <c r="F582" t="str">
        <f>VLOOKUP($D582,DSR!$B$7:$HS$1000,3,FALSE)</f>
        <v>Roditelj čije je jedino dijete smrtno stradalo u obrani suvereniteta Republike Hrvatske; roditelj koji je imao i druge djece a koja su sva smrtno stradala ili umrla do podnošenja zahtjeva za naknadu</v>
      </c>
      <c r="G582" t="str">
        <f>VLOOKUP($D582,DSR!$B$7:$HS$1000,4,FALSE)</f>
        <v>DSR_013: §80</v>
      </c>
      <c r="H582" t="str">
        <f>VLOOKUP($D582,DSR!$B$7:$HS$1000,5,FALSE)</f>
        <v>MBRAN</v>
      </c>
      <c r="I582" t="str">
        <f>VLOOKUP($D582,DSR!$B$7:$HS$1000,6,FALSE)</f>
        <v>MBRAN</v>
      </c>
      <c r="J582" t="str">
        <f>VLOOKUP($D582,DSR!$B$7:$HS$1000,7,FALSE)</f>
        <v>NN</v>
      </c>
      <c r="K582" t="str">
        <f>VLOOKUP($D582,DSR!$B$7:$HS$1000,8,FALSE)</f>
        <v>KS</v>
      </c>
      <c r="L582" t="str">
        <f>VLOOKUP($D582,DSR!$B$7:$HS$1000,9,FALSE)</f>
        <v>ne</v>
      </c>
      <c r="M582" t="str">
        <f>VLOOKUP($D582,DSR!$B$7:$HS$1000,10,FALSE)</f>
        <v>PO</v>
      </c>
      <c r="N582" t="str">
        <f>VLOOKUP($D582,DSR!$B$7:$HS$1000,11,FALSE)</f>
        <v>SU</v>
      </c>
      <c r="O582" s="247" t="str">
        <f>VLOOKUP($D582,DSR!$B$7:$HS$1000,28,FALSE)</f>
        <v>nd</v>
      </c>
      <c r="P582" t="str">
        <f>VLOOKUP($D582,DSR!$B$7:$HS$1000,30,FALSE)</f>
        <v>nd</v>
      </c>
    </row>
    <row r="583" spans="1:16">
      <c r="A583" t="s">
        <v>47</v>
      </c>
      <c r="B583">
        <v>2016</v>
      </c>
      <c r="C583" t="s">
        <v>304</v>
      </c>
      <c r="D583" t="s">
        <v>959</v>
      </c>
      <c r="E583" t="str">
        <f>VLOOKUP($D583,DSR!$B$7:$HS$1000,2,FALSE)</f>
        <v>Povećana obiteljska invalidnina za članove obitelji smrtno stradalog HBDR-a</v>
      </c>
      <c r="F583" t="str">
        <f>VLOOKUP($D583,DSR!$B$7:$HS$1000,3,FALSE)</f>
        <v>Roditelj čije je jedino dijete smrtno stradalo u obrani suvereniteta Republike Hrvatske; roditelj koji je imao i druge djece a koja su sva smrtno stradala ili umrla do podnošenja zahtjeva za naknadu</v>
      </c>
      <c r="G583" t="str">
        <f>VLOOKUP($D583,DSR!$B$7:$HS$1000,4,FALSE)</f>
        <v>DSR_013: §80</v>
      </c>
      <c r="H583" t="str">
        <f>VLOOKUP($D583,DSR!$B$7:$HS$1000,5,FALSE)</f>
        <v>MBRAN</v>
      </c>
      <c r="I583" t="str">
        <f>VLOOKUP($D583,DSR!$B$7:$HS$1000,6,FALSE)</f>
        <v>MBRAN</v>
      </c>
      <c r="J583" t="str">
        <f>VLOOKUP($D583,DSR!$B$7:$HS$1000,7,FALSE)</f>
        <v>NN</v>
      </c>
      <c r="K583" t="str">
        <f>VLOOKUP($D583,DSR!$B$7:$HS$1000,8,FALSE)</f>
        <v>KS</v>
      </c>
      <c r="L583" t="str">
        <f>VLOOKUP($D583,DSR!$B$7:$HS$1000,9,FALSE)</f>
        <v>ne</v>
      </c>
      <c r="M583" t="str">
        <f>VLOOKUP($D583,DSR!$B$7:$HS$1000,10,FALSE)</f>
        <v>PO</v>
      </c>
      <c r="N583" t="str">
        <f>VLOOKUP($D583,DSR!$B$7:$HS$1000,11,FALSE)</f>
        <v>SU</v>
      </c>
      <c r="O583" s="247" t="str">
        <f>VLOOKUP($D583,DSR!$B$7:$HS$1000,32,FALSE)</f>
        <v>nd</v>
      </c>
      <c r="P583" t="str">
        <f>VLOOKUP($D583,DSR!$B$7:$HS$1000,34,FALSE)</f>
        <v>nd</v>
      </c>
    </row>
    <row r="584" spans="1:16">
      <c r="A584" t="s">
        <v>47</v>
      </c>
      <c r="B584">
        <v>2011</v>
      </c>
      <c r="C584" t="s">
        <v>304</v>
      </c>
      <c r="D584" t="s">
        <v>969</v>
      </c>
      <c r="E584" t="str">
        <f>VLOOKUP($D584,DSR!$B$7:$HS$1000,2,FALSE)</f>
        <v>Uvećana obiteljska invalidnina za članove obitelji smrtno stradalog HBDR-a</v>
      </c>
      <c r="F584" t="str">
        <f>VLOOKUP($D584,DSR!$B$7:$HS$1000,3,FALSE)</f>
        <v xml:space="preserve">Roditelj i bračni drug smrtno stradaloga HBDR-a koji nemaju djece, odnosno imaju jedno ili više djece koja su sva nesposobna za privređivanje </v>
      </c>
      <c r="G584" t="str">
        <f>VLOOKUP($D584,DSR!$B$7:$HS$1000,4,FALSE)</f>
        <v>DSR_013: §81</v>
      </c>
      <c r="H584" t="str">
        <f>VLOOKUP($D584,DSR!$B$7:$HS$1000,5,FALSE)</f>
        <v>MBRAN</v>
      </c>
      <c r="I584" t="str">
        <f>VLOOKUP($D584,DSR!$B$7:$HS$1000,6,FALSE)</f>
        <v>MBRAN</v>
      </c>
      <c r="J584" t="str">
        <f>VLOOKUP($D584,DSR!$B$7:$HS$1000,7,FALSE)</f>
        <v>NN</v>
      </c>
      <c r="K584" t="str">
        <f>VLOOKUP($D584,DSR!$B$7:$HS$1000,8,FALSE)</f>
        <v>KS</v>
      </c>
      <c r="L584" t="str">
        <f>VLOOKUP($D584,DSR!$B$7:$HS$1000,9,FALSE)</f>
        <v>ne</v>
      </c>
      <c r="M584" t="str">
        <f>VLOOKUP($D584,DSR!$B$7:$HS$1000,10,FALSE)</f>
        <v>PO</v>
      </c>
      <c r="N584" t="str">
        <f>VLOOKUP($D584,DSR!$B$7:$HS$1000,11,FALSE)</f>
        <v>SU</v>
      </c>
      <c r="O584">
        <f>VLOOKUP($D584,DSR!$B$7:$HS$1000,12,FALSE)</f>
        <v>799</v>
      </c>
      <c r="P584">
        <f>VLOOKUP($D584,DSR!$B$7:$HS$1000,14,FALSE)</f>
        <v>12417309.6</v>
      </c>
    </row>
    <row r="585" spans="1:16">
      <c r="A585" t="s">
        <v>47</v>
      </c>
      <c r="B585">
        <v>2012</v>
      </c>
      <c r="C585" t="s">
        <v>304</v>
      </c>
      <c r="D585" t="s">
        <v>969</v>
      </c>
      <c r="E585" t="str">
        <f>VLOOKUP($D585,DSR!$B$7:$HS$1000,2,FALSE)</f>
        <v>Uvećana obiteljska invalidnina za članove obitelji smrtno stradalog HBDR-a</v>
      </c>
      <c r="F585" t="str">
        <f>VLOOKUP($D585,DSR!$B$7:$HS$1000,3,FALSE)</f>
        <v xml:space="preserve">Roditelj i bračni drug smrtno stradaloga HBDR-a koji nemaju djece, odnosno imaju jedno ili više djece koja su sva nesposobna za privređivanje </v>
      </c>
      <c r="G585" t="str">
        <f>VLOOKUP($D585,DSR!$B$7:$HS$1000,4,FALSE)</f>
        <v>DSR_013: §81</v>
      </c>
      <c r="H585" t="str">
        <f>VLOOKUP($D585,DSR!$B$7:$HS$1000,5,FALSE)</f>
        <v>MBRAN</v>
      </c>
      <c r="I585" t="str">
        <f>VLOOKUP($D585,DSR!$B$7:$HS$1000,6,FALSE)</f>
        <v>MBRAN</v>
      </c>
      <c r="J585" t="str">
        <f>VLOOKUP($D585,DSR!$B$7:$HS$1000,7,FALSE)</f>
        <v>NN</v>
      </c>
      <c r="K585" t="str">
        <f>VLOOKUP($D585,DSR!$B$7:$HS$1000,8,FALSE)</f>
        <v>KS</v>
      </c>
      <c r="L585" t="str">
        <f>VLOOKUP($D585,DSR!$B$7:$HS$1000,9,FALSE)</f>
        <v>ne</v>
      </c>
      <c r="M585" t="str">
        <f>VLOOKUP($D585,DSR!$B$7:$HS$1000,10,FALSE)</f>
        <v>PO</v>
      </c>
      <c r="N585" t="str">
        <f>VLOOKUP($D585,DSR!$B$7:$HS$1000,11,FALSE)</f>
        <v>SU</v>
      </c>
      <c r="O585" s="247">
        <f>VLOOKUP($D585,DSR!$B$7:$HS$1000,16,FALSE)</f>
        <v>636</v>
      </c>
      <c r="P585">
        <f>VLOOKUP($D585,DSR!$B$7:$HS$1000,18,FALSE)</f>
        <v>11958299.949999999</v>
      </c>
    </row>
    <row r="586" spans="1:16">
      <c r="A586" t="s">
        <v>47</v>
      </c>
      <c r="B586">
        <v>2013</v>
      </c>
      <c r="C586" t="s">
        <v>304</v>
      </c>
      <c r="D586" t="s">
        <v>969</v>
      </c>
      <c r="E586" t="str">
        <f>VLOOKUP($D586,DSR!$B$7:$HS$1000,2,FALSE)</f>
        <v>Uvećana obiteljska invalidnina za članove obitelji smrtno stradalog HBDR-a</v>
      </c>
      <c r="F586" t="str">
        <f>VLOOKUP($D586,DSR!$B$7:$HS$1000,3,FALSE)</f>
        <v xml:space="preserve">Roditelj i bračni drug smrtno stradaloga HBDR-a koji nemaju djece, odnosno imaju jedno ili više djece koja su sva nesposobna za privređivanje </v>
      </c>
      <c r="G586" t="str">
        <f>VLOOKUP($D586,DSR!$B$7:$HS$1000,4,FALSE)</f>
        <v>DSR_013: §81</v>
      </c>
      <c r="H586" t="str">
        <f>VLOOKUP($D586,DSR!$B$7:$HS$1000,5,FALSE)</f>
        <v>MBRAN</v>
      </c>
      <c r="I586" t="str">
        <f>VLOOKUP($D586,DSR!$B$7:$HS$1000,6,FALSE)</f>
        <v>MBRAN</v>
      </c>
      <c r="J586" t="str">
        <f>VLOOKUP($D586,DSR!$B$7:$HS$1000,7,FALSE)</f>
        <v>NN</v>
      </c>
      <c r="K586" t="str">
        <f>VLOOKUP($D586,DSR!$B$7:$HS$1000,8,FALSE)</f>
        <v>KS</v>
      </c>
      <c r="L586" t="str">
        <f>VLOOKUP($D586,DSR!$B$7:$HS$1000,9,FALSE)</f>
        <v>ne</v>
      </c>
      <c r="M586" t="str">
        <f>VLOOKUP($D586,DSR!$B$7:$HS$1000,10,FALSE)</f>
        <v>PO</v>
      </c>
      <c r="N586" t="str">
        <f>VLOOKUP($D586,DSR!$B$7:$HS$1000,11,FALSE)</f>
        <v>SU</v>
      </c>
      <c r="O586" s="247">
        <f>VLOOKUP($D586,DSR!$B$7:$HS$1000,20,FALSE)</f>
        <v>622</v>
      </c>
      <c r="P586">
        <f>VLOOKUP($D586,DSR!$B$7:$HS$1000,22,FALSE)</f>
        <v>11554560.67</v>
      </c>
    </row>
    <row r="587" spans="1:16">
      <c r="A587" t="s">
        <v>47</v>
      </c>
      <c r="B587">
        <v>2014</v>
      </c>
      <c r="C587" t="s">
        <v>304</v>
      </c>
      <c r="D587" t="s">
        <v>969</v>
      </c>
      <c r="E587" t="str">
        <f>VLOOKUP($D587,DSR!$B$7:$HS$1000,2,FALSE)</f>
        <v>Uvećana obiteljska invalidnina za članove obitelji smrtno stradalog HBDR-a</v>
      </c>
      <c r="F587" t="str">
        <f>VLOOKUP($D587,DSR!$B$7:$HS$1000,3,FALSE)</f>
        <v xml:space="preserve">Roditelj i bračni drug smrtno stradaloga HBDR-a koji nemaju djece, odnosno imaju jedno ili više djece koja su sva nesposobna za privređivanje </v>
      </c>
      <c r="G587" t="str">
        <f>VLOOKUP($D587,DSR!$B$7:$HS$1000,4,FALSE)</f>
        <v>DSR_013: §81</v>
      </c>
      <c r="H587" t="str">
        <f>VLOOKUP($D587,DSR!$B$7:$HS$1000,5,FALSE)</f>
        <v>MBRAN</v>
      </c>
      <c r="I587" t="str">
        <f>VLOOKUP($D587,DSR!$B$7:$HS$1000,6,FALSE)</f>
        <v>MBRAN</v>
      </c>
      <c r="J587" t="str">
        <f>VLOOKUP($D587,DSR!$B$7:$HS$1000,7,FALSE)</f>
        <v>NN</v>
      </c>
      <c r="K587" t="str">
        <f>VLOOKUP($D587,DSR!$B$7:$HS$1000,8,FALSE)</f>
        <v>KS</v>
      </c>
      <c r="L587" t="str">
        <f>VLOOKUP($D587,DSR!$B$7:$HS$1000,9,FALSE)</f>
        <v>ne</v>
      </c>
      <c r="M587" t="str">
        <f>VLOOKUP($D587,DSR!$B$7:$HS$1000,10,FALSE)</f>
        <v>PO</v>
      </c>
      <c r="N587" t="str">
        <f>VLOOKUP($D587,DSR!$B$7:$HS$1000,11,FALSE)</f>
        <v>SU</v>
      </c>
      <c r="O587" s="247" t="str">
        <f>VLOOKUP($D587,DSR!$B$7:$HS$1000,24,FALSE)</f>
        <v>nd</v>
      </c>
      <c r="P587" t="str">
        <f>VLOOKUP($D587,DSR!$B$7:$HS$1000,26,FALSE)</f>
        <v>nd</v>
      </c>
    </row>
    <row r="588" spans="1:16">
      <c r="A588" t="s">
        <v>47</v>
      </c>
      <c r="B588">
        <v>2015</v>
      </c>
      <c r="C588" t="s">
        <v>304</v>
      </c>
      <c r="D588" t="s">
        <v>969</v>
      </c>
      <c r="E588" t="str">
        <f>VLOOKUP($D588,DSR!$B$7:$HS$1000,2,FALSE)</f>
        <v>Uvećana obiteljska invalidnina za članove obitelji smrtno stradalog HBDR-a</v>
      </c>
      <c r="F588" t="str">
        <f>VLOOKUP($D588,DSR!$B$7:$HS$1000,3,FALSE)</f>
        <v xml:space="preserve">Roditelj i bračni drug smrtno stradaloga HBDR-a koji nemaju djece, odnosno imaju jedno ili više djece koja su sva nesposobna za privređivanje </v>
      </c>
      <c r="G588" t="str">
        <f>VLOOKUP($D588,DSR!$B$7:$HS$1000,4,FALSE)</f>
        <v>DSR_013: §81</v>
      </c>
      <c r="H588" t="str">
        <f>VLOOKUP($D588,DSR!$B$7:$HS$1000,5,FALSE)</f>
        <v>MBRAN</v>
      </c>
      <c r="I588" t="str">
        <f>VLOOKUP($D588,DSR!$B$7:$HS$1000,6,FALSE)</f>
        <v>MBRAN</v>
      </c>
      <c r="J588" t="str">
        <f>VLOOKUP($D588,DSR!$B$7:$HS$1000,7,FALSE)</f>
        <v>NN</v>
      </c>
      <c r="K588" t="str">
        <f>VLOOKUP($D588,DSR!$B$7:$HS$1000,8,FALSE)</f>
        <v>KS</v>
      </c>
      <c r="L588" t="str">
        <f>VLOOKUP($D588,DSR!$B$7:$HS$1000,9,FALSE)</f>
        <v>ne</v>
      </c>
      <c r="M588" t="str">
        <f>VLOOKUP($D588,DSR!$B$7:$HS$1000,10,FALSE)</f>
        <v>PO</v>
      </c>
      <c r="N588" t="str">
        <f>VLOOKUP($D588,DSR!$B$7:$HS$1000,11,FALSE)</f>
        <v>SU</v>
      </c>
      <c r="O588" s="247" t="str">
        <f>VLOOKUP($D588,DSR!$B$7:$HS$1000,28,FALSE)</f>
        <v>nd</v>
      </c>
      <c r="P588" t="str">
        <f>VLOOKUP($D588,DSR!$B$7:$HS$1000,30,FALSE)</f>
        <v>nd</v>
      </c>
    </row>
    <row r="589" spans="1:16">
      <c r="A589" t="s">
        <v>47</v>
      </c>
      <c r="B589">
        <v>2016</v>
      </c>
      <c r="C589" t="s">
        <v>304</v>
      </c>
      <c r="D589" t="s">
        <v>969</v>
      </c>
      <c r="E589" t="str">
        <f>VLOOKUP($D589,DSR!$B$7:$HS$1000,2,FALSE)</f>
        <v>Uvećana obiteljska invalidnina za članove obitelji smrtno stradalog HBDR-a</v>
      </c>
      <c r="F589" t="str">
        <f>VLOOKUP($D589,DSR!$B$7:$HS$1000,3,FALSE)</f>
        <v xml:space="preserve">Roditelj i bračni drug smrtno stradaloga HBDR-a koji nemaju djece, odnosno imaju jedno ili više djece koja su sva nesposobna za privređivanje </v>
      </c>
      <c r="G589" t="str">
        <f>VLOOKUP($D589,DSR!$B$7:$HS$1000,4,FALSE)</f>
        <v>DSR_013: §81</v>
      </c>
      <c r="H589" t="str">
        <f>VLOOKUP($D589,DSR!$B$7:$HS$1000,5,FALSE)</f>
        <v>MBRAN</v>
      </c>
      <c r="I589" t="str">
        <f>VLOOKUP($D589,DSR!$B$7:$HS$1000,6,FALSE)</f>
        <v>MBRAN</v>
      </c>
      <c r="J589" t="str">
        <f>VLOOKUP($D589,DSR!$B$7:$HS$1000,7,FALSE)</f>
        <v>NN</v>
      </c>
      <c r="K589" t="str">
        <f>VLOOKUP($D589,DSR!$B$7:$HS$1000,8,FALSE)</f>
        <v>KS</v>
      </c>
      <c r="L589" t="str">
        <f>VLOOKUP($D589,DSR!$B$7:$HS$1000,9,FALSE)</f>
        <v>ne</v>
      </c>
      <c r="M589" t="str">
        <f>VLOOKUP($D589,DSR!$B$7:$HS$1000,10,FALSE)</f>
        <v>PO</v>
      </c>
      <c r="N589" t="str">
        <f>VLOOKUP($D589,DSR!$B$7:$HS$1000,11,FALSE)</f>
        <v>SU</v>
      </c>
      <c r="O589" s="247" t="str">
        <f>VLOOKUP($D589,DSR!$B$7:$HS$1000,32,FALSE)</f>
        <v>nd</v>
      </c>
      <c r="P589" t="str">
        <f>VLOOKUP($D589,DSR!$B$7:$HS$1000,34,FALSE)</f>
        <v>nd</v>
      </c>
    </row>
    <row r="590" spans="1:16">
      <c r="A590" t="s">
        <v>47</v>
      </c>
      <c r="B590">
        <v>2011</v>
      </c>
      <c r="C590" t="s">
        <v>304</v>
      </c>
      <c r="D590" t="s">
        <v>975</v>
      </c>
      <c r="E590" t="str">
        <f>VLOOKUP($D590,DSR!$B$7:$HS$1000,2,FALSE)</f>
        <v>Naknada obiteljske invalidnine za obitelji zatočenog i nestalog HBDR-a</v>
      </c>
      <c r="F590" t="str">
        <f>VLOOKUP($D590,DSR!$B$7:$HS$1000,3,FALSE)</f>
        <v>Članovi obitelji zatočenoga ili nestaloga HBDR-a</v>
      </c>
      <c r="G590" t="str">
        <f>VLOOKUP($D590,DSR!$B$7:$HS$1000,4,FALSE)</f>
        <v>DSR_013: §82.1.</v>
      </c>
      <c r="H590" t="str">
        <f>VLOOKUP($D590,DSR!$B$7:$HS$1000,5,FALSE)</f>
        <v>MBRAN</v>
      </c>
      <c r="I590" t="str">
        <f>VLOOKUP($D590,DSR!$B$7:$HS$1000,6,FALSE)</f>
        <v>MBRAN</v>
      </c>
      <c r="J590" t="str">
        <f>VLOOKUP($D590,DSR!$B$7:$HS$1000,7,FALSE)</f>
        <v>NN</v>
      </c>
      <c r="K590" t="str">
        <f>VLOOKUP($D590,DSR!$B$7:$HS$1000,8,FALSE)</f>
        <v>KS</v>
      </c>
      <c r="L590" t="str">
        <f>VLOOKUP($D590,DSR!$B$7:$HS$1000,9,FALSE)</f>
        <v>ne</v>
      </c>
      <c r="M590" t="str">
        <f>VLOOKUP($D590,DSR!$B$7:$HS$1000,10,FALSE)</f>
        <v>PO</v>
      </c>
      <c r="N590" t="str">
        <f>VLOOKUP($D590,DSR!$B$7:$HS$1000,11,FALSE)</f>
        <v>SU</v>
      </c>
      <c r="O590">
        <f>VLOOKUP($D590,DSR!$B$7:$HS$1000,12,FALSE)</f>
        <v>413</v>
      </c>
      <c r="P590">
        <f>VLOOKUP($D590,DSR!$B$7:$HS$1000,14,FALSE)</f>
        <v>9484119.0600000005</v>
      </c>
    </row>
    <row r="591" spans="1:16">
      <c r="A591" t="s">
        <v>47</v>
      </c>
      <c r="B591">
        <v>2012</v>
      </c>
      <c r="C591" t="s">
        <v>304</v>
      </c>
      <c r="D591" t="s">
        <v>975</v>
      </c>
      <c r="E591" t="str">
        <f>VLOOKUP($D591,DSR!$B$7:$HS$1000,2,FALSE)</f>
        <v>Naknada obiteljske invalidnine za obitelji zatočenog i nestalog HBDR-a</v>
      </c>
      <c r="F591" t="str">
        <f>VLOOKUP($D591,DSR!$B$7:$HS$1000,3,FALSE)</f>
        <v>Članovi obitelji zatočenoga ili nestaloga HBDR-a</v>
      </c>
      <c r="G591" t="str">
        <f>VLOOKUP($D591,DSR!$B$7:$HS$1000,4,FALSE)</f>
        <v>DSR_013: §82.1.</v>
      </c>
      <c r="H591" t="str">
        <f>VLOOKUP($D591,DSR!$B$7:$HS$1000,5,FALSE)</f>
        <v>MBRAN</v>
      </c>
      <c r="I591" t="str">
        <f>VLOOKUP($D591,DSR!$B$7:$HS$1000,6,FALSE)</f>
        <v>MBRAN</v>
      </c>
      <c r="J591" t="str">
        <f>VLOOKUP($D591,DSR!$B$7:$HS$1000,7,FALSE)</f>
        <v>NN</v>
      </c>
      <c r="K591" t="str">
        <f>VLOOKUP($D591,DSR!$B$7:$HS$1000,8,FALSE)</f>
        <v>KS</v>
      </c>
      <c r="L591" t="str">
        <f>VLOOKUP($D591,DSR!$B$7:$HS$1000,9,FALSE)</f>
        <v>ne</v>
      </c>
      <c r="M591" t="str">
        <f>VLOOKUP($D591,DSR!$B$7:$HS$1000,10,FALSE)</f>
        <v>PO</v>
      </c>
      <c r="N591" t="str">
        <f>VLOOKUP($D591,DSR!$B$7:$HS$1000,11,FALSE)</f>
        <v>SU</v>
      </c>
      <c r="O591" s="247">
        <f>VLOOKUP($D591,DSR!$B$7:$HS$1000,16,FALSE)</f>
        <v>302</v>
      </c>
      <c r="P591">
        <f>VLOOKUP($D591,DSR!$B$7:$HS$1000,18,FALSE)</f>
        <v>8229720.4400000004</v>
      </c>
    </row>
    <row r="592" spans="1:16">
      <c r="A592" t="s">
        <v>47</v>
      </c>
      <c r="B592">
        <v>2013</v>
      </c>
      <c r="C592" t="s">
        <v>304</v>
      </c>
      <c r="D592" t="s">
        <v>975</v>
      </c>
      <c r="E592" t="str">
        <f>VLOOKUP($D592,DSR!$B$7:$HS$1000,2,FALSE)</f>
        <v>Naknada obiteljske invalidnine za obitelji zatočenog i nestalog HBDR-a</v>
      </c>
      <c r="F592" t="str">
        <f>VLOOKUP($D592,DSR!$B$7:$HS$1000,3,FALSE)</f>
        <v>Članovi obitelji zatočenoga ili nestaloga HBDR-a</v>
      </c>
      <c r="G592" t="str">
        <f>VLOOKUP($D592,DSR!$B$7:$HS$1000,4,FALSE)</f>
        <v>DSR_013: §82.1.</v>
      </c>
      <c r="H592" t="str">
        <f>VLOOKUP($D592,DSR!$B$7:$HS$1000,5,FALSE)</f>
        <v>MBRAN</v>
      </c>
      <c r="I592" t="str">
        <f>VLOOKUP($D592,DSR!$B$7:$HS$1000,6,FALSE)</f>
        <v>MBRAN</v>
      </c>
      <c r="J592" t="str">
        <f>VLOOKUP($D592,DSR!$B$7:$HS$1000,7,FALSE)</f>
        <v>NN</v>
      </c>
      <c r="K592" t="str">
        <f>VLOOKUP($D592,DSR!$B$7:$HS$1000,8,FALSE)</f>
        <v>KS</v>
      </c>
      <c r="L592" t="str">
        <f>VLOOKUP($D592,DSR!$B$7:$HS$1000,9,FALSE)</f>
        <v>ne</v>
      </c>
      <c r="M592" t="str">
        <f>VLOOKUP($D592,DSR!$B$7:$HS$1000,10,FALSE)</f>
        <v>PO</v>
      </c>
      <c r="N592" t="str">
        <f>VLOOKUP($D592,DSR!$B$7:$HS$1000,11,FALSE)</f>
        <v>SU</v>
      </c>
      <c r="O592" s="247">
        <f>VLOOKUP($D592,DSR!$B$7:$HS$1000,20,FALSE)</f>
        <v>276</v>
      </c>
      <c r="P592">
        <f>VLOOKUP($D592,DSR!$B$7:$HS$1000,22,FALSE)</f>
        <v>7572948.5300000003</v>
      </c>
    </row>
    <row r="593" spans="1:16">
      <c r="A593" t="s">
        <v>47</v>
      </c>
      <c r="B593">
        <v>2014</v>
      </c>
      <c r="C593" t="s">
        <v>304</v>
      </c>
      <c r="D593" t="s">
        <v>975</v>
      </c>
      <c r="E593" t="str">
        <f>VLOOKUP($D593,DSR!$B$7:$HS$1000,2,FALSE)</f>
        <v>Naknada obiteljske invalidnine za obitelji zatočenog i nestalog HBDR-a</v>
      </c>
      <c r="F593" t="str">
        <f>VLOOKUP($D593,DSR!$B$7:$HS$1000,3,FALSE)</f>
        <v>Članovi obitelji zatočenoga ili nestaloga HBDR-a</v>
      </c>
      <c r="G593" t="str">
        <f>VLOOKUP($D593,DSR!$B$7:$HS$1000,4,FALSE)</f>
        <v>DSR_013: §82.1.</v>
      </c>
      <c r="H593" t="str">
        <f>VLOOKUP($D593,DSR!$B$7:$HS$1000,5,FALSE)</f>
        <v>MBRAN</v>
      </c>
      <c r="I593" t="str">
        <f>VLOOKUP($D593,DSR!$B$7:$HS$1000,6,FALSE)</f>
        <v>MBRAN</v>
      </c>
      <c r="J593" t="str">
        <f>VLOOKUP($D593,DSR!$B$7:$HS$1000,7,FALSE)</f>
        <v>NN</v>
      </c>
      <c r="K593" t="str">
        <f>VLOOKUP($D593,DSR!$B$7:$HS$1000,8,FALSE)</f>
        <v>KS</v>
      </c>
      <c r="L593" t="str">
        <f>VLOOKUP($D593,DSR!$B$7:$HS$1000,9,FALSE)</f>
        <v>ne</v>
      </c>
      <c r="M593" t="str">
        <f>VLOOKUP($D593,DSR!$B$7:$HS$1000,10,FALSE)</f>
        <v>PO</v>
      </c>
      <c r="N593" t="str">
        <f>VLOOKUP($D593,DSR!$B$7:$HS$1000,11,FALSE)</f>
        <v>SU</v>
      </c>
      <c r="O593" s="247">
        <f>VLOOKUP($D593,DSR!$B$7:$HS$1000,24,FALSE)</f>
        <v>214</v>
      </c>
      <c r="P593" t="str">
        <f>VLOOKUP($D593,DSR!$B$7:$HS$1000,26,FALSE)</f>
        <v>nd</v>
      </c>
    </row>
    <row r="594" spans="1:16">
      <c r="A594" t="s">
        <v>47</v>
      </c>
      <c r="B594">
        <v>2015</v>
      </c>
      <c r="C594" t="s">
        <v>304</v>
      </c>
      <c r="D594" t="s">
        <v>975</v>
      </c>
      <c r="E594" t="str">
        <f>VLOOKUP($D594,DSR!$B$7:$HS$1000,2,FALSE)</f>
        <v>Naknada obiteljske invalidnine za obitelji zatočenog i nestalog HBDR-a</v>
      </c>
      <c r="F594" t="str">
        <f>VLOOKUP($D594,DSR!$B$7:$HS$1000,3,FALSE)</f>
        <v>Članovi obitelji zatočenoga ili nestaloga HBDR-a</v>
      </c>
      <c r="G594" t="str">
        <f>VLOOKUP($D594,DSR!$B$7:$HS$1000,4,FALSE)</f>
        <v>DSR_013: §82.1.</v>
      </c>
      <c r="H594" t="str">
        <f>VLOOKUP($D594,DSR!$B$7:$HS$1000,5,FALSE)</f>
        <v>MBRAN</v>
      </c>
      <c r="I594" t="str">
        <f>VLOOKUP($D594,DSR!$B$7:$HS$1000,6,FALSE)</f>
        <v>MBRAN</v>
      </c>
      <c r="J594" t="str">
        <f>VLOOKUP($D594,DSR!$B$7:$HS$1000,7,FALSE)</f>
        <v>NN</v>
      </c>
      <c r="K594" t="str">
        <f>VLOOKUP($D594,DSR!$B$7:$HS$1000,8,FALSE)</f>
        <v>KS</v>
      </c>
      <c r="L594" t="str">
        <f>VLOOKUP($D594,DSR!$B$7:$HS$1000,9,FALSE)</f>
        <v>ne</v>
      </c>
      <c r="M594" t="str">
        <f>VLOOKUP($D594,DSR!$B$7:$HS$1000,10,FALSE)</f>
        <v>PO</v>
      </c>
      <c r="N594" t="str">
        <f>VLOOKUP($D594,DSR!$B$7:$HS$1000,11,FALSE)</f>
        <v>SU</v>
      </c>
      <c r="O594" s="247">
        <f>VLOOKUP($D594,DSR!$B$7:$HS$1000,28,FALSE)</f>
        <v>206</v>
      </c>
      <c r="P594" t="str">
        <f>VLOOKUP($D594,DSR!$B$7:$HS$1000,30,FALSE)</f>
        <v>nd</v>
      </c>
    </row>
    <row r="595" spans="1:16">
      <c r="A595" t="s">
        <v>47</v>
      </c>
      <c r="B595">
        <v>2016</v>
      </c>
      <c r="C595" t="s">
        <v>304</v>
      </c>
      <c r="D595" t="s">
        <v>975</v>
      </c>
      <c r="E595" t="str">
        <f>VLOOKUP($D595,DSR!$B$7:$HS$1000,2,FALSE)</f>
        <v>Naknada obiteljske invalidnine za obitelji zatočenog i nestalog HBDR-a</v>
      </c>
      <c r="F595" t="str">
        <f>VLOOKUP($D595,DSR!$B$7:$HS$1000,3,FALSE)</f>
        <v>Članovi obitelji zatočenoga ili nestaloga HBDR-a</v>
      </c>
      <c r="G595" t="str">
        <f>VLOOKUP($D595,DSR!$B$7:$HS$1000,4,FALSE)</f>
        <v>DSR_013: §82.1.</v>
      </c>
      <c r="H595" t="str">
        <f>VLOOKUP($D595,DSR!$B$7:$HS$1000,5,FALSE)</f>
        <v>MBRAN</v>
      </c>
      <c r="I595" t="str">
        <f>VLOOKUP($D595,DSR!$B$7:$HS$1000,6,FALSE)</f>
        <v>MBRAN</v>
      </c>
      <c r="J595" t="str">
        <f>VLOOKUP($D595,DSR!$B$7:$HS$1000,7,FALSE)</f>
        <v>NN</v>
      </c>
      <c r="K595" t="str">
        <f>VLOOKUP($D595,DSR!$B$7:$HS$1000,8,FALSE)</f>
        <v>KS</v>
      </c>
      <c r="L595" t="str">
        <f>VLOOKUP($D595,DSR!$B$7:$HS$1000,9,FALSE)</f>
        <v>ne</v>
      </c>
      <c r="M595" t="str">
        <f>VLOOKUP($D595,DSR!$B$7:$HS$1000,10,FALSE)</f>
        <v>PO</v>
      </c>
      <c r="N595" t="str">
        <f>VLOOKUP($D595,DSR!$B$7:$HS$1000,11,FALSE)</f>
        <v>SU</v>
      </c>
      <c r="O595" s="247" t="str">
        <f>VLOOKUP($D595,DSR!$B$7:$HS$1000,32,FALSE)</f>
        <v>nd</v>
      </c>
      <c r="P595" t="str">
        <f>VLOOKUP($D595,DSR!$B$7:$HS$1000,34,FALSE)</f>
        <v>nd</v>
      </c>
    </row>
    <row r="596" spans="1:16">
      <c r="A596" t="s">
        <v>47</v>
      </c>
      <c r="B596">
        <v>2011</v>
      </c>
      <c r="C596" t="s">
        <v>304</v>
      </c>
      <c r="D596" t="s">
        <v>985</v>
      </c>
      <c r="E596" t="str">
        <f>VLOOKUP($D596,DSR!$B$7:$HS$1000,2,FALSE)</f>
        <v>Naknada u visini obiteljske mirovine za roditelje zatočenog i nestalog HBDR-a</v>
      </c>
      <c r="F596" t="str">
        <f>VLOOKUP($D596,DSR!$B$7:$HS$1000,3,FALSE)</f>
        <v>Roditelji zatočenoga ili nestaloga HBDR-a</v>
      </c>
      <c r="G596" t="str">
        <f>VLOOKUP($D596,DSR!$B$7:$HS$1000,4,FALSE)</f>
        <v>DSR_013: §82.2.</v>
      </c>
      <c r="H596" t="str">
        <f>VLOOKUP($D596,DSR!$B$7:$HS$1000,5,FALSE)</f>
        <v>MBRAN</v>
      </c>
      <c r="I596" t="str">
        <f>VLOOKUP($D596,DSR!$B$7:$HS$1000,6,FALSE)</f>
        <v>MBRAN</v>
      </c>
      <c r="J596" t="str">
        <f>VLOOKUP($D596,DSR!$B$7:$HS$1000,7,FALSE)</f>
        <v>NN</v>
      </c>
      <c r="K596" t="str">
        <f>VLOOKUP($D596,DSR!$B$7:$HS$1000,8,FALSE)</f>
        <v>KS</v>
      </c>
      <c r="L596" t="str">
        <f>VLOOKUP($D596,DSR!$B$7:$HS$1000,9,FALSE)</f>
        <v>ne</v>
      </c>
      <c r="M596" t="str">
        <f>VLOOKUP($D596,DSR!$B$7:$HS$1000,10,FALSE)</f>
        <v>PO</v>
      </c>
      <c r="N596" t="str">
        <f>VLOOKUP($D596,DSR!$B$7:$HS$1000,11,FALSE)</f>
        <v>SU</v>
      </c>
      <c r="O596">
        <f>VLOOKUP($D596,DSR!$B$7:$HS$1000,12,FALSE)</f>
        <v>327</v>
      </c>
      <c r="P596">
        <f>VLOOKUP($D596,DSR!$B$7:$HS$1000,14,FALSE)</f>
        <v>17986887.390000001</v>
      </c>
    </row>
    <row r="597" spans="1:16">
      <c r="A597" t="s">
        <v>47</v>
      </c>
      <c r="B597">
        <v>2012</v>
      </c>
      <c r="C597" t="s">
        <v>304</v>
      </c>
      <c r="D597" t="s">
        <v>985</v>
      </c>
      <c r="E597" t="str">
        <f>VLOOKUP($D597,DSR!$B$7:$HS$1000,2,FALSE)</f>
        <v>Naknada u visini obiteljske mirovine za roditelje zatočenog i nestalog HBDR-a</v>
      </c>
      <c r="F597" t="str">
        <f>VLOOKUP($D597,DSR!$B$7:$HS$1000,3,FALSE)</f>
        <v>Roditelji zatočenoga ili nestaloga HBDR-a</v>
      </c>
      <c r="G597" t="str">
        <f>VLOOKUP($D597,DSR!$B$7:$HS$1000,4,FALSE)</f>
        <v>DSR_013: §82.2.</v>
      </c>
      <c r="H597" t="str">
        <f>VLOOKUP($D597,DSR!$B$7:$HS$1000,5,FALSE)</f>
        <v>MBRAN</v>
      </c>
      <c r="I597" t="str">
        <f>VLOOKUP($D597,DSR!$B$7:$HS$1000,6,FALSE)</f>
        <v>MBRAN</v>
      </c>
      <c r="J597" t="str">
        <f>VLOOKUP($D597,DSR!$B$7:$HS$1000,7,FALSE)</f>
        <v>NN</v>
      </c>
      <c r="K597" t="str">
        <f>VLOOKUP($D597,DSR!$B$7:$HS$1000,8,FALSE)</f>
        <v>KS</v>
      </c>
      <c r="L597" t="str">
        <f>VLOOKUP($D597,DSR!$B$7:$HS$1000,9,FALSE)</f>
        <v>ne</v>
      </c>
      <c r="M597" t="str">
        <f>VLOOKUP($D597,DSR!$B$7:$HS$1000,10,FALSE)</f>
        <v>PO</v>
      </c>
      <c r="N597" t="str">
        <f>VLOOKUP($D597,DSR!$B$7:$HS$1000,11,FALSE)</f>
        <v>SU</v>
      </c>
      <c r="O597" s="247">
        <f>VLOOKUP($D597,DSR!$B$7:$HS$1000,16,FALSE)</f>
        <v>243</v>
      </c>
      <c r="P597">
        <f>VLOOKUP($D597,DSR!$B$7:$HS$1000,18,FALSE)</f>
        <v>16715310.890000001</v>
      </c>
    </row>
    <row r="598" spans="1:16">
      <c r="A598" t="s">
        <v>47</v>
      </c>
      <c r="B598">
        <v>2013</v>
      </c>
      <c r="C598" t="s">
        <v>304</v>
      </c>
      <c r="D598" t="s">
        <v>985</v>
      </c>
      <c r="E598" t="str">
        <f>VLOOKUP($D598,DSR!$B$7:$HS$1000,2,FALSE)</f>
        <v>Naknada u visini obiteljske mirovine za roditelje zatočenog i nestalog HBDR-a</v>
      </c>
      <c r="F598" t="str">
        <f>VLOOKUP($D598,DSR!$B$7:$HS$1000,3,FALSE)</f>
        <v>Roditelji zatočenoga ili nestaloga HBDR-a</v>
      </c>
      <c r="G598" t="str">
        <f>VLOOKUP($D598,DSR!$B$7:$HS$1000,4,FALSE)</f>
        <v>DSR_013: §82.2.</v>
      </c>
      <c r="H598" t="str">
        <f>VLOOKUP($D598,DSR!$B$7:$HS$1000,5,FALSE)</f>
        <v>MBRAN</v>
      </c>
      <c r="I598" t="str">
        <f>VLOOKUP($D598,DSR!$B$7:$HS$1000,6,FALSE)</f>
        <v>MBRAN</v>
      </c>
      <c r="J598" t="str">
        <f>VLOOKUP($D598,DSR!$B$7:$HS$1000,7,FALSE)</f>
        <v>NN</v>
      </c>
      <c r="K598" t="str">
        <f>VLOOKUP($D598,DSR!$B$7:$HS$1000,8,FALSE)</f>
        <v>KS</v>
      </c>
      <c r="L598" t="str">
        <f>VLOOKUP($D598,DSR!$B$7:$HS$1000,9,FALSE)</f>
        <v>ne</v>
      </c>
      <c r="M598" t="str">
        <f>VLOOKUP($D598,DSR!$B$7:$HS$1000,10,FALSE)</f>
        <v>PO</v>
      </c>
      <c r="N598" t="str">
        <f>VLOOKUP($D598,DSR!$B$7:$HS$1000,11,FALSE)</f>
        <v>SU</v>
      </c>
      <c r="O598" s="247">
        <f>VLOOKUP($D598,DSR!$B$7:$HS$1000,20,FALSE)</f>
        <v>230</v>
      </c>
      <c r="P598">
        <f>VLOOKUP($D598,DSR!$B$7:$HS$1000,22,FALSE)</f>
        <v>15786311.470000001</v>
      </c>
    </row>
    <row r="599" spans="1:16">
      <c r="A599" t="s">
        <v>47</v>
      </c>
      <c r="B599">
        <v>2014</v>
      </c>
      <c r="C599" t="s">
        <v>304</v>
      </c>
      <c r="D599" t="s">
        <v>985</v>
      </c>
      <c r="E599" t="str">
        <f>VLOOKUP($D599,DSR!$B$7:$HS$1000,2,FALSE)</f>
        <v>Naknada u visini obiteljske mirovine za roditelje zatočenog i nestalog HBDR-a</v>
      </c>
      <c r="F599" t="str">
        <f>VLOOKUP($D599,DSR!$B$7:$HS$1000,3,FALSE)</f>
        <v>Roditelji zatočenoga ili nestaloga HBDR-a</v>
      </c>
      <c r="G599" t="str">
        <f>VLOOKUP($D599,DSR!$B$7:$HS$1000,4,FALSE)</f>
        <v>DSR_013: §82.2.</v>
      </c>
      <c r="H599" t="str">
        <f>VLOOKUP($D599,DSR!$B$7:$HS$1000,5,FALSE)</f>
        <v>MBRAN</v>
      </c>
      <c r="I599" t="str">
        <f>VLOOKUP($D599,DSR!$B$7:$HS$1000,6,FALSE)</f>
        <v>MBRAN</v>
      </c>
      <c r="J599" t="str">
        <f>VLOOKUP($D599,DSR!$B$7:$HS$1000,7,FALSE)</f>
        <v>NN</v>
      </c>
      <c r="K599" t="str">
        <f>VLOOKUP($D599,DSR!$B$7:$HS$1000,8,FALSE)</f>
        <v>KS</v>
      </c>
      <c r="L599" t="str">
        <f>VLOOKUP($D599,DSR!$B$7:$HS$1000,9,FALSE)</f>
        <v>ne</v>
      </c>
      <c r="M599" t="str">
        <f>VLOOKUP($D599,DSR!$B$7:$HS$1000,10,FALSE)</f>
        <v>PO</v>
      </c>
      <c r="N599" t="str">
        <f>VLOOKUP($D599,DSR!$B$7:$HS$1000,11,FALSE)</f>
        <v>SU</v>
      </c>
      <c r="O599" s="247" t="str">
        <f>VLOOKUP($D599,DSR!$B$7:$HS$1000,24,FALSE)</f>
        <v>nd</v>
      </c>
      <c r="P599" t="str">
        <f>VLOOKUP($D599,DSR!$B$7:$HS$1000,26,FALSE)</f>
        <v>nd</v>
      </c>
    </row>
    <row r="600" spans="1:16">
      <c r="A600" t="s">
        <v>47</v>
      </c>
      <c r="B600">
        <v>2015</v>
      </c>
      <c r="C600" t="s">
        <v>304</v>
      </c>
      <c r="D600" t="s">
        <v>985</v>
      </c>
      <c r="E600" t="str">
        <f>VLOOKUP($D600,DSR!$B$7:$HS$1000,2,FALSE)</f>
        <v>Naknada u visini obiteljske mirovine za roditelje zatočenog i nestalog HBDR-a</v>
      </c>
      <c r="F600" t="str">
        <f>VLOOKUP($D600,DSR!$B$7:$HS$1000,3,FALSE)</f>
        <v>Roditelji zatočenoga ili nestaloga HBDR-a</v>
      </c>
      <c r="G600" t="str">
        <f>VLOOKUP($D600,DSR!$B$7:$HS$1000,4,FALSE)</f>
        <v>DSR_013: §82.2.</v>
      </c>
      <c r="H600" t="str">
        <f>VLOOKUP($D600,DSR!$B$7:$HS$1000,5,FALSE)</f>
        <v>MBRAN</v>
      </c>
      <c r="I600" t="str">
        <f>VLOOKUP($D600,DSR!$B$7:$HS$1000,6,FALSE)</f>
        <v>MBRAN</v>
      </c>
      <c r="J600" t="str">
        <f>VLOOKUP($D600,DSR!$B$7:$HS$1000,7,FALSE)</f>
        <v>NN</v>
      </c>
      <c r="K600" t="str">
        <f>VLOOKUP($D600,DSR!$B$7:$HS$1000,8,FALSE)</f>
        <v>KS</v>
      </c>
      <c r="L600" t="str">
        <f>VLOOKUP($D600,DSR!$B$7:$HS$1000,9,FALSE)</f>
        <v>ne</v>
      </c>
      <c r="M600" t="str">
        <f>VLOOKUP($D600,DSR!$B$7:$HS$1000,10,FALSE)</f>
        <v>PO</v>
      </c>
      <c r="N600" t="str">
        <f>VLOOKUP($D600,DSR!$B$7:$HS$1000,11,FALSE)</f>
        <v>SU</v>
      </c>
      <c r="O600" s="247" t="str">
        <f>VLOOKUP($D600,DSR!$B$7:$HS$1000,28,FALSE)</f>
        <v>nd</v>
      </c>
      <c r="P600" t="str">
        <f>VLOOKUP($D600,DSR!$B$7:$HS$1000,30,FALSE)</f>
        <v>nd</v>
      </c>
    </row>
    <row r="601" spans="1:16">
      <c r="A601" t="s">
        <v>47</v>
      </c>
      <c r="B601">
        <v>2016</v>
      </c>
      <c r="C601" t="s">
        <v>304</v>
      </c>
      <c r="D601" t="s">
        <v>985</v>
      </c>
      <c r="E601" t="str">
        <f>VLOOKUP($D601,DSR!$B$7:$HS$1000,2,FALSE)</f>
        <v>Naknada u visini obiteljske mirovine za roditelje zatočenog i nestalog HBDR-a</v>
      </c>
      <c r="F601" t="str">
        <f>VLOOKUP($D601,DSR!$B$7:$HS$1000,3,FALSE)</f>
        <v>Roditelji zatočenoga ili nestaloga HBDR-a</v>
      </c>
      <c r="G601" t="str">
        <f>VLOOKUP($D601,DSR!$B$7:$HS$1000,4,FALSE)</f>
        <v>DSR_013: §82.2.</v>
      </c>
      <c r="H601" t="str">
        <f>VLOOKUP($D601,DSR!$B$7:$HS$1000,5,FALSE)</f>
        <v>MBRAN</v>
      </c>
      <c r="I601" t="str">
        <f>VLOOKUP($D601,DSR!$B$7:$HS$1000,6,FALSE)</f>
        <v>MBRAN</v>
      </c>
      <c r="J601" t="str">
        <f>VLOOKUP($D601,DSR!$B$7:$HS$1000,7,FALSE)</f>
        <v>NN</v>
      </c>
      <c r="K601" t="str">
        <f>VLOOKUP($D601,DSR!$B$7:$HS$1000,8,FALSE)</f>
        <v>KS</v>
      </c>
      <c r="L601" t="str">
        <f>VLOOKUP($D601,DSR!$B$7:$HS$1000,9,FALSE)</f>
        <v>ne</v>
      </c>
      <c r="M601" t="str">
        <f>VLOOKUP($D601,DSR!$B$7:$HS$1000,10,FALSE)</f>
        <v>PO</v>
      </c>
      <c r="N601" t="str">
        <f>VLOOKUP($D601,DSR!$B$7:$HS$1000,11,FALSE)</f>
        <v>SU</v>
      </c>
      <c r="O601" s="247" t="str">
        <f>VLOOKUP($D601,DSR!$B$7:$HS$1000,32,FALSE)</f>
        <v>nd</v>
      </c>
      <c r="P601" t="str">
        <f>VLOOKUP($D601,DSR!$B$7:$HS$1000,34,FALSE)</f>
        <v>nd</v>
      </c>
    </row>
    <row r="602" spans="1:16">
      <c r="A602" t="s">
        <v>47</v>
      </c>
      <c r="B602">
        <v>2011</v>
      </c>
      <c r="C602" t="s">
        <v>304</v>
      </c>
      <c r="D602" t="s">
        <v>989</v>
      </c>
      <c r="E602" t="str">
        <f>VLOOKUP($D602,DSR!$B$7:$HS$1000,2,FALSE)</f>
        <v>Obiteljska invalidnina za članove obitelji CIR-a</v>
      </c>
      <c r="F602" t="str">
        <f>VLOOKUP($D602,DSR!$B$7:$HS$1000,3,FALSE)</f>
        <v>Članovi obitelji poginulog, umrlog ili nestalog CIR-a</v>
      </c>
      <c r="G602" t="str">
        <f>VLOOKUP($D602,DSR!$B$7:$HS$1000,4,FALSE)</f>
        <v>DSR_020: §25-30</v>
      </c>
      <c r="H602" t="str">
        <f>VLOOKUP($D602,DSR!$B$7:$HS$1000,5,FALSE)</f>
        <v>MBRAN</v>
      </c>
      <c r="I602" t="str">
        <f>VLOOKUP($D602,DSR!$B$7:$HS$1000,6,FALSE)</f>
        <v>MBRAN</v>
      </c>
      <c r="J602" t="str">
        <f>VLOOKUP($D602,DSR!$B$7:$HS$1000,7,FALSE)</f>
        <v>NN</v>
      </c>
      <c r="K602" t="str">
        <f>VLOOKUP($D602,DSR!$B$7:$HS$1000,8,FALSE)</f>
        <v>KS</v>
      </c>
      <c r="L602" t="str">
        <f>VLOOKUP($D602,DSR!$B$7:$HS$1000,9,FALSE)</f>
        <v>ne</v>
      </c>
      <c r="M602" t="str">
        <f>VLOOKUP($D602,DSR!$B$7:$HS$1000,10,FALSE)</f>
        <v>PO</v>
      </c>
      <c r="N602" t="str">
        <f>VLOOKUP($D602,DSR!$B$7:$HS$1000,11,FALSE)</f>
        <v>SU</v>
      </c>
      <c r="O602" t="str">
        <f>VLOOKUP($D602,DSR!$B$7:$HS$1000,12,FALSE)</f>
        <v>nd</v>
      </c>
      <c r="P602" t="str">
        <f>VLOOKUP($D602,DSR!$B$7:$HS$1000,14,FALSE)</f>
        <v>nd</v>
      </c>
    </row>
    <row r="603" spans="1:16">
      <c r="A603" t="s">
        <v>47</v>
      </c>
      <c r="B603">
        <v>2012</v>
      </c>
      <c r="C603" t="s">
        <v>304</v>
      </c>
      <c r="D603" t="s">
        <v>989</v>
      </c>
      <c r="E603" t="str">
        <f>VLOOKUP($D603,DSR!$B$7:$HS$1000,2,FALSE)</f>
        <v>Obiteljska invalidnina za članove obitelji CIR-a</v>
      </c>
      <c r="F603" t="str">
        <f>VLOOKUP($D603,DSR!$B$7:$HS$1000,3,FALSE)</f>
        <v>Članovi obitelji poginulog, umrlog ili nestalog CIR-a</v>
      </c>
      <c r="G603" t="str">
        <f>VLOOKUP($D603,DSR!$B$7:$HS$1000,4,FALSE)</f>
        <v>DSR_020: §25-30</v>
      </c>
      <c r="H603" t="str">
        <f>VLOOKUP($D603,DSR!$B$7:$HS$1000,5,FALSE)</f>
        <v>MBRAN</v>
      </c>
      <c r="I603" t="str">
        <f>VLOOKUP($D603,DSR!$B$7:$HS$1000,6,FALSE)</f>
        <v>MBRAN</v>
      </c>
      <c r="J603" t="str">
        <f>VLOOKUP($D603,DSR!$B$7:$HS$1000,7,FALSE)</f>
        <v>NN</v>
      </c>
      <c r="K603" t="str">
        <f>VLOOKUP($D603,DSR!$B$7:$HS$1000,8,FALSE)</f>
        <v>KS</v>
      </c>
      <c r="L603" t="str">
        <f>VLOOKUP($D603,DSR!$B$7:$HS$1000,9,FALSE)</f>
        <v>ne</v>
      </c>
      <c r="M603" t="str">
        <f>VLOOKUP($D603,DSR!$B$7:$HS$1000,10,FALSE)</f>
        <v>PO</v>
      </c>
      <c r="N603" t="str">
        <f>VLOOKUP($D603,DSR!$B$7:$HS$1000,11,FALSE)</f>
        <v>SU</v>
      </c>
      <c r="O603" s="247" t="str">
        <f>VLOOKUP($D603,DSR!$B$7:$HS$1000,16,FALSE)</f>
        <v>nd</v>
      </c>
      <c r="P603" t="str">
        <f>VLOOKUP($D603,DSR!$B$7:$HS$1000,18,FALSE)</f>
        <v>nd</v>
      </c>
    </row>
    <row r="604" spans="1:16">
      <c r="A604" t="s">
        <v>47</v>
      </c>
      <c r="B604">
        <v>2013</v>
      </c>
      <c r="C604" t="s">
        <v>304</v>
      </c>
      <c r="D604" t="s">
        <v>989</v>
      </c>
      <c r="E604" t="str">
        <f>VLOOKUP($D604,DSR!$B$7:$HS$1000,2,FALSE)</f>
        <v>Obiteljska invalidnina za članove obitelji CIR-a</v>
      </c>
      <c r="F604" t="str">
        <f>VLOOKUP($D604,DSR!$B$7:$HS$1000,3,FALSE)</f>
        <v>Članovi obitelji poginulog, umrlog ili nestalog CIR-a</v>
      </c>
      <c r="G604" t="str">
        <f>VLOOKUP($D604,DSR!$B$7:$HS$1000,4,FALSE)</f>
        <v>DSR_020: §25-30</v>
      </c>
      <c r="H604" t="str">
        <f>VLOOKUP($D604,DSR!$B$7:$HS$1000,5,FALSE)</f>
        <v>MBRAN</v>
      </c>
      <c r="I604" t="str">
        <f>VLOOKUP($D604,DSR!$B$7:$HS$1000,6,FALSE)</f>
        <v>MBRAN</v>
      </c>
      <c r="J604" t="str">
        <f>VLOOKUP($D604,DSR!$B$7:$HS$1000,7,FALSE)</f>
        <v>NN</v>
      </c>
      <c r="K604" t="str">
        <f>VLOOKUP($D604,DSR!$B$7:$HS$1000,8,FALSE)</f>
        <v>KS</v>
      </c>
      <c r="L604" t="str">
        <f>VLOOKUP($D604,DSR!$B$7:$HS$1000,9,FALSE)</f>
        <v>ne</v>
      </c>
      <c r="M604" t="str">
        <f>VLOOKUP($D604,DSR!$B$7:$HS$1000,10,FALSE)</f>
        <v>PO</v>
      </c>
      <c r="N604" t="str">
        <f>VLOOKUP($D604,DSR!$B$7:$HS$1000,11,FALSE)</f>
        <v>SU</v>
      </c>
      <c r="O604" s="247" t="str">
        <f>VLOOKUP($D604,DSR!$B$7:$HS$1000,20,FALSE)</f>
        <v>nd</v>
      </c>
      <c r="P604" t="str">
        <f>VLOOKUP($D604,DSR!$B$7:$HS$1000,22,FALSE)</f>
        <v>nd</v>
      </c>
    </row>
    <row r="605" spans="1:16">
      <c r="A605" t="s">
        <v>47</v>
      </c>
      <c r="B605">
        <v>2014</v>
      </c>
      <c r="C605" t="s">
        <v>304</v>
      </c>
      <c r="D605" t="s">
        <v>989</v>
      </c>
      <c r="E605" t="str">
        <f>VLOOKUP($D605,DSR!$B$7:$HS$1000,2,FALSE)</f>
        <v>Obiteljska invalidnina za članove obitelji CIR-a</v>
      </c>
      <c r="F605" t="str">
        <f>VLOOKUP($D605,DSR!$B$7:$HS$1000,3,FALSE)</f>
        <v>Članovi obitelji poginulog, umrlog ili nestalog CIR-a</v>
      </c>
      <c r="G605" t="str">
        <f>VLOOKUP($D605,DSR!$B$7:$HS$1000,4,FALSE)</f>
        <v>DSR_020: §25-30</v>
      </c>
      <c r="H605" t="str">
        <f>VLOOKUP($D605,DSR!$B$7:$HS$1000,5,FALSE)</f>
        <v>MBRAN</v>
      </c>
      <c r="I605" t="str">
        <f>VLOOKUP($D605,DSR!$B$7:$HS$1000,6,FALSE)</f>
        <v>MBRAN</v>
      </c>
      <c r="J605" t="str">
        <f>VLOOKUP($D605,DSR!$B$7:$HS$1000,7,FALSE)</f>
        <v>NN</v>
      </c>
      <c r="K605" t="str">
        <f>VLOOKUP($D605,DSR!$B$7:$HS$1000,8,FALSE)</f>
        <v>KS</v>
      </c>
      <c r="L605" t="str">
        <f>VLOOKUP($D605,DSR!$B$7:$HS$1000,9,FALSE)</f>
        <v>ne</v>
      </c>
      <c r="M605" t="str">
        <f>VLOOKUP($D605,DSR!$B$7:$HS$1000,10,FALSE)</f>
        <v>PO</v>
      </c>
      <c r="N605" t="str">
        <f>VLOOKUP($D605,DSR!$B$7:$HS$1000,11,FALSE)</f>
        <v>SU</v>
      </c>
      <c r="O605" s="247" t="str">
        <f>VLOOKUP($D605,DSR!$B$7:$HS$1000,24,FALSE)</f>
        <v>nd</v>
      </c>
      <c r="P605" t="str">
        <f>VLOOKUP($D605,DSR!$B$7:$HS$1000,26,FALSE)</f>
        <v>nd</v>
      </c>
    </row>
    <row r="606" spans="1:16">
      <c r="A606" t="s">
        <v>47</v>
      </c>
      <c r="B606">
        <v>2015</v>
      </c>
      <c r="C606" t="s">
        <v>304</v>
      </c>
      <c r="D606" t="s">
        <v>989</v>
      </c>
      <c r="E606" t="str">
        <f>VLOOKUP($D606,DSR!$B$7:$HS$1000,2,FALSE)</f>
        <v>Obiteljska invalidnina za članove obitelji CIR-a</v>
      </c>
      <c r="F606" t="str">
        <f>VLOOKUP($D606,DSR!$B$7:$HS$1000,3,FALSE)</f>
        <v>Članovi obitelji poginulog, umrlog ili nestalog CIR-a</v>
      </c>
      <c r="G606" t="str">
        <f>VLOOKUP($D606,DSR!$B$7:$HS$1000,4,FALSE)</f>
        <v>DSR_020: §25-30</v>
      </c>
      <c r="H606" t="str">
        <f>VLOOKUP($D606,DSR!$B$7:$HS$1000,5,FALSE)</f>
        <v>MBRAN</v>
      </c>
      <c r="I606" t="str">
        <f>VLOOKUP($D606,DSR!$B$7:$HS$1000,6,FALSE)</f>
        <v>MBRAN</v>
      </c>
      <c r="J606" t="str">
        <f>VLOOKUP($D606,DSR!$B$7:$HS$1000,7,FALSE)</f>
        <v>NN</v>
      </c>
      <c r="K606" t="str">
        <f>VLOOKUP($D606,DSR!$B$7:$HS$1000,8,FALSE)</f>
        <v>KS</v>
      </c>
      <c r="L606" t="str">
        <f>VLOOKUP($D606,DSR!$B$7:$HS$1000,9,FALSE)</f>
        <v>ne</v>
      </c>
      <c r="M606" t="str">
        <f>VLOOKUP($D606,DSR!$B$7:$HS$1000,10,FALSE)</f>
        <v>PO</v>
      </c>
      <c r="N606" t="str">
        <f>VLOOKUP($D606,DSR!$B$7:$HS$1000,11,FALSE)</f>
        <v>SU</v>
      </c>
      <c r="O606" s="247" t="str">
        <f>VLOOKUP($D606,DSR!$B$7:$HS$1000,28,FALSE)</f>
        <v>nd</v>
      </c>
      <c r="P606" t="str">
        <f>VLOOKUP($D606,DSR!$B$7:$HS$1000,30,FALSE)</f>
        <v>nd</v>
      </c>
    </row>
    <row r="607" spans="1:16">
      <c r="A607" t="s">
        <v>47</v>
      </c>
      <c r="B607">
        <v>2016</v>
      </c>
      <c r="C607" t="s">
        <v>304</v>
      </c>
      <c r="D607" t="s">
        <v>989</v>
      </c>
      <c r="E607" t="str">
        <f>VLOOKUP($D607,DSR!$B$7:$HS$1000,2,FALSE)</f>
        <v>Obiteljska invalidnina za članove obitelji CIR-a</v>
      </c>
      <c r="F607" t="str">
        <f>VLOOKUP($D607,DSR!$B$7:$HS$1000,3,FALSE)</f>
        <v>Članovi obitelji poginulog, umrlog ili nestalog CIR-a</v>
      </c>
      <c r="G607" t="str">
        <f>VLOOKUP($D607,DSR!$B$7:$HS$1000,4,FALSE)</f>
        <v>DSR_020: §25-30</v>
      </c>
      <c r="H607" t="str">
        <f>VLOOKUP($D607,DSR!$B$7:$HS$1000,5,FALSE)</f>
        <v>MBRAN</v>
      </c>
      <c r="I607" t="str">
        <f>VLOOKUP($D607,DSR!$B$7:$HS$1000,6,FALSE)</f>
        <v>MBRAN</v>
      </c>
      <c r="J607" t="str">
        <f>VLOOKUP($D607,DSR!$B$7:$HS$1000,7,FALSE)</f>
        <v>NN</v>
      </c>
      <c r="K607" t="str">
        <f>VLOOKUP($D607,DSR!$B$7:$HS$1000,8,FALSE)</f>
        <v>KS</v>
      </c>
      <c r="L607" t="str">
        <f>VLOOKUP($D607,DSR!$B$7:$HS$1000,9,FALSE)</f>
        <v>ne</v>
      </c>
      <c r="M607" t="str">
        <f>VLOOKUP($D607,DSR!$B$7:$HS$1000,10,FALSE)</f>
        <v>PO</v>
      </c>
      <c r="N607" t="str">
        <f>VLOOKUP($D607,DSR!$B$7:$HS$1000,11,FALSE)</f>
        <v>SU</v>
      </c>
      <c r="O607" s="247" t="str">
        <f>VLOOKUP($D607,DSR!$B$7:$HS$1000,32,FALSE)</f>
        <v>nd</v>
      </c>
      <c r="P607" t="str">
        <f>VLOOKUP($D607,DSR!$B$7:$HS$1000,34,FALSE)</f>
        <v>nd</v>
      </c>
    </row>
    <row r="608" spans="1:16">
      <c r="A608" t="s">
        <v>47</v>
      </c>
      <c r="B608">
        <v>2011</v>
      </c>
      <c r="C608" t="s">
        <v>304</v>
      </c>
      <c r="D608" t="s">
        <v>993</v>
      </c>
      <c r="E608" t="str">
        <f>VLOOKUP($D608,DSR!$B$7:$HS$1000,2,FALSE)</f>
        <v>Obiteljska invalidnina za članove obitelji RVI-a</v>
      </c>
      <c r="F608" t="str">
        <f>VLOOKUP($D608,DSR!$B$7:$HS$1000,3,FALSE)</f>
        <v>Članovi obitelji poginulog, umrlog ili nestalog RVI-a</v>
      </c>
      <c r="G608" t="str">
        <f>VLOOKUP($D608,DSR!$B$7:$HS$1000,4,FALSE)</f>
        <v>DSR_020: §25-30</v>
      </c>
      <c r="H608" t="str">
        <f>VLOOKUP($D608,DSR!$B$7:$HS$1000,5,FALSE)</f>
        <v>MBRAN</v>
      </c>
      <c r="I608" t="str">
        <f>VLOOKUP($D608,DSR!$B$7:$HS$1000,6,FALSE)</f>
        <v>MBRAN</v>
      </c>
      <c r="J608" t="str">
        <f>VLOOKUP($D608,DSR!$B$7:$HS$1000,7,FALSE)</f>
        <v>NN</v>
      </c>
      <c r="K608" t="str">
        <f>VLOOKUP($D608,DSR!$B$7:$HS$1000,8,FALSE)</f>
        <v>KS</v>
      </c>
      <c r="L608" t="str">
        <f>VLOOKUP($D608,DSR!$B$7:$HS$1000,9,FALSE)</f>
        <v>ne</v>
      </c>
      <c r="M608" t="str">
        <f>VLOOKUP($D608,DSR!$B$7:$HS$1000,10,FALSE)</f>
        <v>PO</v>
      </c>
      <c r="N608" t="str">
        <f>VLOOKUP($D608,DSR!$B$7:$HS$1000,11,FALSE)</f>
        <v>SU</v>
      </c>
      <c r="O608" t="str">
        <f>VLOOKUP($D608,DSR!$B$7:$HS$1000,12,FALSE)</f>
        <v>nd</v>
      </c>
      <c r="P608" t="str">
        <f>VLOOKUP($D608,DSR!$B$7:$HS$1000,14,FALSE)</f>
        <v>nd</v>
      </c>
    </row>
    <row r="609" spans="1:16">
      <c r="A609" t="s">
        <v>47</v>
      </c>
      <c r="B609">
        <v>2012</v>
      </c>
      <c r="C609" t="s">
        <v>304</v>
      </c>
      <c r="D609" t="s">
        <v>993</v>
      </c>
      <c r="E609" t="str">
        <f>VLOOKUP($D609,DSR!$B$7:$HS$1000,2,FALSE)</f>
        <v>Obiteljska invalidnina za članove obitelji RVI-a</v>
      </c>
      <c r="F609" t="str">
        <f>VLOOKUP($D609,DSR!$B$7:$HS$1000,3,FALSE)</f>
        <v>Članovi obitelji poginulog, umrlog ili nestalog RVI-a</v>
      </c>
      <c r="G609" t="str">
        <f>VLOOKUP($D609,DSR!$B$7:$HS$1000,4,FALSE)</f>
        <v>DSR_020: §25-30</v>
      </c>
      <c r="H609" t="str">
        <f>VLOOKUP($D609,DSR!$B$7:$HS$1000,5,FALSE)</f>
        <v>MBRAN</v>
      </c>
      <c r="I609" t="str">
        <f>VLOOKUP($D609,DSR!$B$7:$HS$1000,6,FALSE)</f>
        <v>MBRAN</v>
      </c>
      <c r="J609" t="str">
        <f>VLOOKUP($D609,DSR!$B$7:$HS$1000,7,FALSE)</f>
        <v>NN</v>
      </c>
      <c r="K609" t="str">
        <f>VLOOKUP($D609,DSR!$B$7:$HS$1000,8,FALSE)</f>
        <v>KS</v>
      </c>
      <c r="L609" t="str">
        <f>VLOOKUP($D609,DSR!$B$7:$HS$1000,9,FALSE)</f>
        <v>ne</v>
      </c>
      <c r="M609" t="str">
        <f>VLOOKUP($D609,DSR!$B$7:$HS$1000,10,FALSE)</f>
        <v>PO</v>
      </c>
      <c r="N609" t="str">
        <f>VLOOKUP($D609,DSR!$B$7:$HS$1000,11,FALSE)</f>
        <v>SU</v>
      </c>
      <c r="O609" s="247" t="str">
        <f>VLOOKUP($D609,DSR!$B$7:$HS$1000,16,FALSE)</f>
        <v>nd</v>
      </c>
      <c r="P609" t="str">
        <f>VLOOKUP($D609,DSR!$B$7:$HS$1000,18,FALSE)</f>
        <v>nd</v>
      </c>
    </row>
    <row r="610" spans="1:16">
      <c r="A610" t="s">
        <v>47</v>
      </c>
      <c r="B610">
        <v>2013</v>
      </c>
      <c r="C610" t="s">
        <v>304</v>
      </c>
      <c r="D610" t="s">
        <v>993</v>
      </c>
      <c r="E610" t="str">
        <f>VLOOKUP($D610,DSR!$B$7:$HS$1000,2,FALSE)</f>
        <v>Obiteljska invalidnina za članove obitelji RVI-a</v>
      </c>
      <c r="F610" t="str">
        <f>VLOOKUP($D610,DSR!$B$7:$HS$1000,3,FALSE)</f>
        <v>Članovi obitelji poginulog, umrlog ili nestalog RVI-a</v>
      </c>
      <c r="G610" t="str">
        <f>VLOOKUP($D610,DSR!$B$7:$HS$1000,4,FALSE)</f>
        <v>DSR_020: §25-30</v>
      </c>
      <c r="H610" t="str">
        <f>VLOOKUP($D610,DSR!$B$7:$HS$1000,5,FALSE)</f>
        <v>MBRAN</v>
      </c>
      <c r="I610" t="str">
        <f>VLOOKUP($D610,DSR!$B$7:$HS$1000,6,FALSE)</f>
        <v>MBRAN</v>
      </c>
      <c r="J610" t="str">
        <f>VLOOKUP($D610,DSR!$B$7:$HS$1000,7,FALSE)</f>
        <v>NN</v>
      </c>
      <c r="K610" t="str">
        <f>VLOOKUP($D610,DSR!$B$7:$HS$1000,8,FALSE)</f>
        <v>KS</v>
      </c>
      <c r="L610" t="str">
        <f>VLOOKUP($D610,DSR!$B$7:$HS$1000,9,FALSE)</f>
        <v>ne</v>
      </c>
      <c r="M610" t="str">
        <f>VLOOKUP($D610,DSR!$B$7:$HS$1000,10,FALSE)</f>
        <v>PO</v>
      </c>
      <c r="N610" t="str">
        <f>VLOOKUP($D610,DSR!$B$7:$HS$1000,11,FALSE)</f>
        <v>SU</v>
      </c>
      <c r="O610" s="247" t="str">
        <f>VLOOKUP($D610,DSR!$B$7:$HS$1000,20,FALSE)</f>
        <v>nd</v>
      </c>
      <c r="P610" t="str">
        <f>VLOOKUP($D610,DSR!$B$7:$HS$1000,22,FALSE)</f>
        <v>nd</v>
      </c>
    </row>
    <row r="611" spans="1:16">
      <c r="A611" t="s">
        <v>47</v>
      </c>
      <c r="B611">
        <v>2014</v>
      </c>
      <c r="C611" t="s">
        <v>304</v>
      </c>
      <c r="D611" t="s">
        <v>993</v>
      </c>
      <c r="E611" t="str">
        <f>VLOOKUP($D611,DSR!$B$7:$HS$1000,2,FALSE)</f>
        <v>Obiteljska invalidnina za članove obitelji RVI-a</v>
      </c>
      <c r="F611" t="str">
        <f>VLOOKUP($D611,DSR!$B$7:$HS$1000,3,FALSE)</f>
        <v>Članovi obitelji poginulog, umrlog ili nestalog RVI-a</v>
      </c>
      <c r="G611" t="str">
        <f>VLOOKUP($D611,DSR!$B$7:$HS$1000,4,FALSE)</f>
        <v>DSR_020: §25-30</v>
      </c>
      <c r="H611" t="str">
        <f>VLOOKUP($D611,DSR!$B$7:$HS$1000,5,FALSE)</f>
        <v>MBRAN</v>
      </c>
      <c r="I611" t="str">
        <f>VLOOKUP($D611,DSR!$B$7:$HS$1000,6,FALSE)</f>
        <v>MBRAN</v>
      </c>
      <c r="J611" t="str">
        <f>VLOOKUP($D611,DSR!$B$7:$HS$1000,7,FALSE)</f>
        <v>NN</v>
      </c>
      <c r="K611" t="str">
        <f>VLOOKUP($D611,DSR!$B$7:$HS$1000,8,FALSE)</f>
        <v>KS</v>
      </c>
      <c r="L611" t="str">
        <f>VLOOKUP($D611,DSR!$B$7:$HS$1000,9,FALSE)</f>
        <v>ne</v>
      </c>
      <c r="M611" t="str">
        <f>VLOOKUP($D611,DSR!$B$7:$HS$1000,10,FALSE)</f>
        <v>PO</v>
      </c>
      <c r="N611" t="str">
        <f>VLOOKUP($D611,DSR!$B$7:$HS$1000,11,FALSE)</f>
        <v>SU</v>
      </c>
      <c r="O611" s="247" t="str">
        <f>VLOOKUP($D611,DSR!$B$7:$HS$1000,24,FALSE)</f>
        <v>nd</v>
      </c>
      <c r="P611" t="str">
        <f>VLOOKUP($D611,DSR!$B$7:$HS$1000,26,FALSE)</f>
        <v>nd</v>
      </c>
    </row>
    <row r="612" spans="1:16">
      <c r="A612" t="s">
        <v>47</v>
      </c>
      <c r="B612">
        <v>2015</v>
      </c>
      <c r="C612" t="s">
        <v>304</v>
      </c>
      <c r="D612" t="s">
        <v>993</v>
      </c>
      <c r="E612" t="str">
        <f>VLOOKUP($D612,DSR!$B$7:$HS$1000,2,FALSE)</f>
        <v>Obiteljska invalidnina za članove obitelji RVI-a</v>
      </c>
      <c r="F612" t="str">
        <f>VLOOKUP($D612,DSR!$B$7:$HS$1000,3,FALSE)</f>
        <v>Članovi obitelji poginulog, umrlog ili nestalog RVI-a</v>
      </c>
      <c r="G612" t="str">
        <f>VLOOKUP($D612,DSR!$B$7:$HS$1000,4,FALSE)</f>
        <v>DSR_020: §25-30</v>
      </c>
      <c r="H612" t="str">
        <f>VLOOKUP($D612,DSR!$B$7:$HS$1000,5,FALSE)</f>
        <v>MBRAN</v>
      </c>
      <c r="I612" t="str">
        <f>VLOOKUP($D612,DSR!$B$7:$HS$1000,6,FALSE)</f>
        <v>MBRAN</v>
      </c>
      <c r="J612" t="str">
        <f>VLOOKUP($D612,DSR!$B$7:$HS$1000,7,FALSE)</f>
        <v>NN</v>
      </c>
      <c r="K612" t="str">
        <f>VLOOKUP($D612,DSR!$B$7:$HS$1000,8,FALSE)</f>
        <v>KS</v>
      </c>
      <c r="L612" t="str">
        <f>VLOOKUP($D612,DSR!$B$7:$HS$1000,9,FALSE)</f>
        <v>ne</v>
      </c>
      <c r="M612" t="str">
        <f>VLOOKUP($D612,DSR!$B$7:$HS$1000,10,FALSE)</f>
        <v>PO</v>
      </c>
      <c r="N612" t="str">
        <f>VLOOKUP($D612,DSR!$B$7:$HS$1000,11,FALSE)</f>
        <v>SU</v>
      </c>
      <c r="O612" s="247" t="str">
        <f>VLOOKUP($D612,DSR!$B$7:$HS$1000,28,FALSE)</f>
        <v>nd</v>
      </c>
      <c r="P612" t="str">
        <f>VLOOKUP($D612,DSR!$B$7:$HS$1000,30,FALSE)</f>
        <v>nd</v>
      </c>
    </row>
    <row r="613" spans="1:16">
      <c r="A613" t="s">
        <v>47</v>
      </c>
      <c r="B613">
        <v>2016</v>
      </c>
      <c r="C613" t="s">
        <v>304</v>
      </c>
      <c r="D613" t="s">
        <v>993</v>
      </c>
      <c r="E613" t="str">
        <f>VLOOKUP($D613,DSR!$B$7:$HS$1000,2,FALSE)</f>
        <v>Obiteljska invalidnina za članove obitelji RVI-a</v>
      </c>
      <c r="F613" t="str">
        <f>VLOOKUP($D613,DSR!$B$7:$HS$1000,3,FALSE)</f>
        <v>Članovi obitelji poginulog, umrlog ili nestalog RVI-a</v>
      </c>
      <c r="G613" t="str">
        <f>VLOOKUP($D613,DSR!$B$7:$HS$1000,4,FALSE)</f>
        <v>DSR_020: §25-30</v>
      </c>
      <c r="H613" t="str">
        <f>VLOOKUP($D613,DSR!$B$7:$HS$1000,5,FALSE)</f>
        <v>MBRAN</v>
      </c>
      <c r="I613" t="str">
        <f>VLOOKUP($D613,DSR!$B$7:$HS$1000,6,FALSE)</f>
        <v>MBRAN</v>
      </c>
      <c r="J613" t="str">
        <f>VLOOKUP($D613,DSR!$B$7:$HS$1000,7,FALSE)</f>
        <v>NN</v>
      </c>
      <c r="K613" t="str">
        <f>VLOOKUP($D613,DSR!$B$7:$HS$1000,8,FALSE)</f>
        <v>KS</v>
      </c>
      <c r="L613" t="str">
        <f>VLOOKUP($D613,DSR!$B$7:$HS$1000,9,FALSE)</f>
        <v>ne</v>
      </c>
      <c r="M613" t="str">
        <f>VLOOKUP($D613,DSR!$B$7:$HS$1000,10,FALSE)</f>
        <v>PO</v>
      </c>
      <c r="N613" t="str">
        <f>VLOOKUP($D613,DSR!$B$7:$HS$1000,11,FALSE)</f>
        <v>SU</v>
      </c>
      <c r="O613" s="247" t="str">
        <f>VLOOKUP($D613,DSR!$B$7:$HS$1000,32,FALSE)</f>
        <v>nd</v>
      </c>
      <c r="P613" t="str">
        <f>VLOOKUP($D613,DSR!$B$7:$HS$1000,34,FALSE)</f>
        <v>nd</v>
      </c>
    </row>
    <row r="614" spans="1:16">
      <c r="A614" t="s">
        <v>47</v>
      </c>
      <c r="B614">
        <v>2011</v>
      </c>
      <c r="C614" t="s">
        <v>304</v>
      </c>
      <c r="D614" t="s">
        <v>996</v>
      </c>
      <c r="E614" t="str">
        <f>VLOOKUP($D614,DSR!$B$7:$HS$1000,2,FALSE)</f>
        <v>Uvećana obiteljska invalidnina za članove obitelji RVI</v>
      </c>
      <c r="F614" t="str">
        <f>VLOOKUP($D614,DSR!$B$7:$HS$1000,3,FALSE)</f>
        <v>Članovi obitelji poginulog, umrlog ili nestalog RVI-a</v>
      </c>
      <c r="G614" t="str">
        <f>VLOOKUP($D614,DSR!$B$7:$HS$1000,4,FALSE)</f>
        <v>DSR_020: §32</v>
      </c>
      <c r="H614" t="str">
        <f>VLOOKUP($D614,DSR!$B$7:$HS$1000,5,FALSE)</f>
        <v>MBRAN</v>
      </c>
      <c r="I614" t="str">
        <f>VLOOKUP($D614,DSR!$B$7:$HS$1000,6,FALSE)</f>
        <v>MBRAN</v>
      </c>
      <c r="J614" t="str">
        <f>VLOOKUP($D614,DSR!$B$7:$HS$1000,7,FALSE)</f>
        <v>NN</v>
      </c>
      <c r="K614" t="str">
        <f>VLOOKUP($D614,DSR!$B$7:$HS$1000,8,FALSE)</f>
        <v>KS</v>
      </c>
      <c r="L614" t="str">
        <f>VLOOKUP($D614,DSR!$B$7:$HS$1000,9,FALSE)</f>
        <v>ne</v>
      </c>
      <c r="M614" t="str">
        <f>VLOOKUP($D614,DSR!$B$7:$HS$1000,10,FALSE)</f>
        <v>PO</v>
      </c>
      <c r="N614" t="str">
        <f>VLOOKUP($D614,DSR!$B$7:$HS$1000,11,FALSE)</f>
        <v>SU</v>
      </c>
      <c r="O614" t="str">
        <f>VLOOKUP($D614,DSR!$B$7:$HS$1000,12,FALSE)</f>
        <v>nd</v>
      </c>
      <c r="P614" t="str">
        <f>VLOOKUP($D614,DSR!$B$7:$HS$1000,14,FALSE)</f>
        <v>nd</v>
      </c>
    </row>
    <row r="615" spans="1:16">
      <c r="A615" t="s">
        <v>47</v>
      </c>
      <c r="B615">
        <v>2012</v>
      </c>
      <c r="C615" t="s">
        <v>304</v>
      </c>
      <c r="D615" t="s">
        <v>996</v>
      </c>
      <c r="E615" t="str">
        <f>VLOOKUP($D615,DSR!$B$7:$HS$1000,2,FALSE)</f>
        <v>Uvećana obiteljska invalidnina za članove obitelji RVI</v>
      </c>
      <c r="F615" t="str">
        <f>VLOOKUP($D615,DSR!$B$7:$HS$1000,3,FALSE)</f>
        <v>Članovi obitelji poginulog, umrlog ili nestalog RVI-a</v>
      </c>
      <c r="G615" t="str">
        <f>VLOOKUP($D615,DSR!$B$7:$HS$1000,4,FALSE)</f>
        <v>DSR_020: §32</v>
      </c>
      <c r="H615" t="str">
        <f>VLOOKUP($D615,DSR!$B$7:$HS$1000,5,FALSE)</f>
        <v>MBRAN</v>
      </c>
      <c r="I615" t="str">
        <f>VLOOKUP($D615,DSR!$B$7:$HS$1000,6,FALSE)</f>
        <v>MBRAN</v>
      </c>
      <c r="J615" t="str">
        <f>VLOOKUP($D615,DSR!$B$7:$HS$1000,7,FALSE)</f>
        <v>NN</v>
      </c>
      <c r="K615" t="str">
        <f>VLOOKUP($D615,DSR!$B$7:$HS$1000,8,FALSE)</f>
        <v>KS</v>
      </c>
      <c r="L615" t="str">
        <f>VLOOKUP($D615,DSR!$B$7:$HS$1000,9,FALSE)</f>
        <v>ne</v>
      </c>
      <c r="M615" t="str">
        <f>VLOOKUP($D615,DSR!$B$7:$HS$1000,10,FALSE)</f>
        <v>PO</v>
      </c>
      <c r="N615" t="str">
        <f>VLOOKUP($D615,DSR!$B$7:$HS$1000,11,FALSE)</f>
        <v>SU</v>
      </c>
      <c r="O615" s="247" t="str">
        <f>VLOOKUP($D615,DSR!$B$7:$HS$1000,16,FALSE)</f>
        <v>nd</v>
      </c>
      <c r="P615" t="str">
        <f>VLOOKUP($D615,DSR!$B$7:$HS$1000,18,FALSE)</f>
        <v>nd</v>
      </c>
    </row>
    <row r="616" spans="1:16">
      <c r="A616" t="s">
        <v>47</v>
      </c>
      <c r="B616">
        <v>2013</v>
      </c>
      <c r="C616" t="s">
        <v>304</v>
      </c>
      <c r="D616" t="s">
        <v>996</v>
      </c>
      <c r="E616" t="str">
        <f>VLOOKUP($D616,DSR!$B$7:$HS$1000,2,FALSE)</f>
        <v>Uvećana obiteljska invalidnina za članove obitelji RVI</v>
      </c>
      <c r="F616" t="str">
        <f>VLOOKUP($D616,DSR!$B$7:$HS$1000,3,FALSE)</f>
        <v>Članovi obitelji poginulog, umrlog ili nestalog RVI-a</v>
      </c>
      <c r="G616" t="str">
        <f>VLOOKUP($D616,DSR!$B$7:$HS$1000,4,FALSE)</f>
        <v>DSR_020: §32</v>
      </c>
      <c r="H616" t="str">
        <f>VLOOKUP($D616,DSR!$B$7:$HS$1000,5,FALSE)</f>
        <v>MBRAN</v>
      </c>
      <c r="I616" t="str">
        <f>VLOOKUP($D616,DSR!$B$7:$HS$1000,6,FALSE)</f>
        <v>MBRAN</v>
      </c>
      <c r="J616" t="str">
        <f>VLOOKUP($D616,DSR!$B$7:$HS$1000,7,FALSE)</f>
        <v>NN</v>
      </c>
      <c r="K616" t="str">
        <f>VLOOKUP($D616,DSR!$B$7:$HS$1000,8,FALSE)</f>
        <v>KS</v>
      </c>
      <c r="L616" t="str">
        <f>VLOOKUP($D616,DSR!$B$7:$HS$1000,9,FALSE)</f>
        <v>ne</v>
      </c>
      <c r="M616" t="str">
        <f>VLOOKUP($D616,DSR!$B$7:$HS$1000,10,FALSE)</f>
        <v>PO</v>
      </c>
      <c r="N616" t="str">
        <f>VLOOKUP($D616,DSR!$B$7:$HS$1000,11,FALSE)</f>
        <v>SU</v>
      </c>
      <c r="O616" s="247" t="str">
        <f>VLOOKUP($D616,DSR!$B$7:$HS$1000,20,FALSE)</f>
        <v>nd</v>
      </c>
      <c r="P616" t="str">
        <f>VLOOKUP($D616,DSR!$B$7:$HS$1000,22,FALSE)</f>
        <v>nd</v>
      </c>
    </row>
    <row r="617" spans="1:16">
      <c r="A617" t="s">
        <v>47</v>
      </c>
      <c r="B617">
        <v>2014</v>
      </c>
      <c r="C617" t="s">
        <v>304</v>
      </c>
      <c r="D617" t="s">
        <v>996</v>
      </c>
      <c r="E617" t="str">
        <f>VLOOKUP($D617,DSR!$B$7:$HS$1000,2,FALSE)</f>
        <v>Uvećana obiteljska invalidnina za članove obitelji RVI</v>
      </c>
      <c r="F617" t="str">
        <f>VLOOKUP($D617,DSR!$B$7:$HS$1000,3,FALSE)</f>
        <v>Članovi obitelji poginulog, umrlog ili nestalog RVI-a</v>
      </c>
      <c r="G617" t="str">
        <f>VLOOKUP($D617,DSR!$B$7:$HS$1000,4,FALSE)</f>
        <v>DSR_020: §32</v>
      </c>
      <c r="H617" t="str">
        <f>VLOOKUP($D617,DSR!$B$7:$HS$1000,5,FALSE)</f>
        <v>MBRAN</v>
      </c>
      <c r="I617" t="str">
        <f>VLOOKUP($D617,DSR!$B$7:$HS$1000,6,FALSE)</f>
        <v>MBRAN</v>
      </c>
      <c r="J617" t="str">
        <f>VLOOKUP($D617,DSR!$B$7:$HS$1000,7,FALSE)</f>
        <v>NN</v>
      </c>
      <c r="K617" t="str">
        <f>VLOOKUP($D617,DSR!$B$7:$HS$1000,8,FALSE)</f>
        <v>KS</v>
      </c>
      <c r="L617" t="str">
        <f>VLOOKUP($D617,DSR!$B$7:$HS$1000,9,FALSE)</f>
        <v>ne</v>
      </c>
      <c r="M617" t="str">
        <f>VLOOKUP($D617,DSR!$B$7:$HS$1000,10,FALSE)</f>
        <v>PO</v>
      </c>
      <c r="N617" t="str">
        <f>VLOOKUP($D617,DSR!$B$7:$HS$1000,11,FALSE)</f>
        <v>SU</v>
      </c>
      <c r="O617" s="247" t="str">
        <f>VLOOKUP($D617,DSR!$B$7:$HS$1000,24,FALSE)</f>
        <v>nd</v>
      </c>
      <c r="P617" t="str">
        <f>VLOOKUP($D617,DSR!$B$7:$HS$1000,26,FALSE)</f>
        <v>nd</v>
      </c>
    </row>
    <row r="618" spans="1:16">
      <c r="A618" t="s">
        <v>47</v>
      </c>
      <c r="B618">
        <v>2015</v>
      </c>
      <c r="C618" t="s">
        <v>304</v>
      </c>
      <c r="D618" t="s">
        <v>996</v>
      </c>
      <c r="E618" t="str">
        <f>VLOOKUP($D618,DSR!$B$7:$HS$1000,2,FALSE)</f>
        <v>Uvećana obiteljska invalidnina za članove obitelji RVI</v>
      </c>
      <c r="F618" t="str">
        <f>VLOOKUP($D618,DSR!$B$7:$HS$1000,3,FALSE)</f>
        <v>Članovi obitelji poginulog, umrlog ili nestalog RVI-a</v>
      </c>
      <c r="G618" t="str">
        <f>VLOOKUP($D618,DSR!$B$7:$HS$1000,4,FALSE)</f>
        <v>DSR_020: §32</v>
      </c>
      <c r="H618" t="str">
        <f>VLOOKUP($D618,DSR!$B$7:$HS$1000,5,FALSE)</f>
        <v>MBRAN</v>
      </c>
      <c r="I618" t="str">
        <f>VLOOKUP($D618,DSR!$B$7:$HS$1000,6,FALSE)</f>
        <v>MBRAN</v>
      </c>
      <c r="J618" t="str">
        <f>VLOOKUP($D618,DSR!$B$7:$HS$1000,7,FALSE)</f>
        <v>NN</v>
      </c>
      <c r="K618" t="str">
        <f>VLOOKUP($D618,DSR!$B$7:$HS$1000,8,FALSE)</f>
        <v>KS</v>
      </c>
      <c r="L618" t="str">
        <f>VLOOKUP($D618,DSR!$B$7:$HS$1000,9,FALSE)</f>
        <v>ne</v>
      </c>
      <c r="M618" t="str">
        <f>VLOOKUP($D618,DSR!$B$7:$HS$1000,10,FALSE)</f>
        <v>PO</v>
      </c>
      <c r="N618" t="str">
        <f>VLOOKUP($D618,DSR!$B$7:$HS$1000,11,FALSE)</f>
        <v>SU</v>
      </c>
      <c r="O618" s="247" t="str">
        <f>VLOOKUP($D618,DSR!$B$7:$HS$1000,28,FALSE)</f>
        <v>nd</v>
      </c>
      <c r="P618" t="str">
        <f>VLOOKUP($D618,DSR!$B$7:$HS$1000,30,FALSE)</f>
        <v>nd</v>
      </c>
    </row>
    <row r="619" spans="1:16">
      <c r="A619" t="s">
        <v>47</v>
      </c>
      <c r="B619">
        <v>2016</v>
      </c>
      <c r="C619" t="s">
        <v>304</v>
      </c>
      <c r="D619" t="s">
        <v>996</v>
      </c>
      <c r="E619" t="str">
        <f>VLOOKUP($D619,DSR!$B$7:$HS$1000,2,FALSE)</f>
        <v>Uvećana obiteljska invalidnina za članove obitelji RVI</v>
      </c>
      <c r="F619" t="str">
        <f>VLOOKUP($D619,DSR!$B$7:$HS$1000,3,FALSE)</f>
        <v>Članovi obitelji poginulog, umrlog ili nestalog RVI-a</v>
      </c>
      <c r="G619" t="str">
        <f>VLOOKUP($D619,DSR!$B$7:$HS$1000,4,FALSE)</f>
        <v>DSR_020: §32</v>
      </c>
      <c r="H619" t="str">
        <f>VLOOKUP($D619,DSR!$B$7:$HS$1000,5,FALSE)</f>
        <v>MBRAN</v>
      </c>
      <c r="I619" t="str">
        <f>VLOOKUP($D619,DSR!$B$7:$HS$1000,6,FALSE)</f>
        <v>MBRAN</v>
      </c>
      <c r="J619" t="str">
        <f>VLOOKUP($D619,DSR!$B$7:$HS$1000,7,FALSE)</f>
        <v>NN</v>
      </c>
      <c r="K619" t="str">
        <f>VLOOKUP($D619,DSR!$B$7:$HS$1000,8,FALSE)</f>
        <v>KS</v>
      </c>
      <c r="L619" t="str">
        <f>VLOOKUP($D619,DSR!$B$7:$HS$1000,9,FALSE)</f>
        <v>ne</v>
      </c>
      <c r="M619" t="str">
        <f>VLOOKUP($D619,DSR!$B$7:$HS$1000,10,FALSE)</f>
        <v>PO</v>
      </c>
      <c r="N619" t="str">
        <f>VLOOKUP($D619,DSR!$B$7:$HS$1000,11,FALSE)</f>
        <v>SU</v>
      </c>
      <c r="O619" s="247" t="str">
        <f>VLOOKUP($D619,DSR!$B$7:$HS$1000,32,FALSE)</f>
        <v>nd</v>
      </c>
      <c r="P619" t="str">
        <f>VLOOKUP($D619,DSR!$B$7:$HS$1000,34,FALSE)</f>
        <v>nd</v>
      </c>
    </row>
    <row r="620" spans="1:16">
      <c r="A620" t="s">
        <v>47</v>
      </c>
      <c r="B620">
        <v>2011</v>
      </c>
      <c r="C620" t="s">
        <v>304</v>
      </c>
      <c r="D620" t="s">
        <v>999</v>
      </c>
      <c r="E620" t="str">
        <f>VLOOKUP($D620,DSR!$B$7:$HS$1000,2,FALSE)</f>
        <v>Posebni dodatak za članove obitelji CIR-a</v>
      </c>
      <c r="F620" t="str">
        <f>VLOOKUP($D620,DSR!$B$7:$HS$1000,3,FALSE)</f>
        <v>Članovi obitelji poginulog, umrlog ili nestalog CIR-a</v>
      </c>
      <c r="G620" t="str">
        <f>VLOOKUP($D620,DSR!$B$7:$HS$1000,4,FALSE)</f>
        <v>DSR_020: §48c</v>
      </c>
      <c r="H620" t="str">
        <f>VLOOKUP($D620,DSR!$B$7:$HS$1000,5,FALSE)</f>
        <v>MBRAN</v>
      </c>
      <c r="I620" t="str">
        <f>VLOOKUP($D620,DSR!$B$7:$HS$1000,6,FALSE)</f>
        <v>MBRAN</v>
      </c>
      <c r="J620" t="str">
        <f>VLOOKUP($D620,DSR!$B$7:$HS$1000,7,FALSE)</f>
        <v>NN</v>
      </c>
      <c r="K620" t="str">
        <f>VLOOKUP($D620,DSR!$B$7:$HS$1000,8,FALSE)</f>
        <v>KS</v>
      </c>
      <c r="L620" t="str">
        <f>VLOOKUP($D620,DSR!$B$7:$HS$1000,9,FALSE)</f>
        <v>ne</v>
      </c>
      <c r="M620" t="str">
        <f>VLOOKUP($D620,DSR!$B$7:$HS$1000,10,FALSE)</f>
        <v>PO</v>
      </c>
      <c r="N620" t="str">
        <f>VLOOKUP($D620,DSR!$B$7:$HS$1000,11,FALSE)</f>
        <v>SU</v>
      </c>
      <c r="O620" t="str">
        <f>VLOOKUP($D620,DSR!$B$7:$HS$1000,12,FALSE)</f>
        <v>nd</v>
      </c>
      <c r="P620" t="str">
        <f>VLOOKUP($D620,DSR!$B$7:$HS$1000,14,FALSE)</f>
        <v>nd</v>
      </c>
    </row>
    <row r="621" spans="1:16">
      <c r="A621" t="s">
        <v>47</v>
      </c>
      <c r="B621">
        <v>2012</v>
      </c>
      <c r="C621" t="s">
        <v>304</v>
      </c>
      <c r="D621" t="s">
        <v>999</v>
      </c>
      <c r="E621" t="str">
        <f>VLOOKUP($D621,DSR!$B$7:$HS$1000,2,FALSE)</f>
        <v>Posebni dodatak za članove obitelji CIR-a</v>
      </c>
      <c r="F621" t="str">
        <f>VLOOKUP($D621,DSR!$B$7:$HS$1000,3,FALSE)</f>
        <v>Članovi obitelji poginulog, umrlog ili nestalog CIR-a</v>
      </c>
      <c r="G621" t="str">
        <f>VLOOKUP($D621,DSR!$B$7:$HS$1000,4,FALSE)</f>
        <v>DSR_020: §48c</v>
      </c>
      <c r="H621" t="str">
        <f>VLOOKUP($D621,DSR!$B$7:$HS$1000,5,FALSE)</f>
        <v>MBRAN</v>
      </c>
      <c r="I621" t="str">
        <f>VLOOKUP($D621,DSR!$B$7:$HS$1000,6,FALSE)</f>
        <v>MBRAN</v>
      </c>
      <c r="J621" t="str">
        <f>VLOOKUP($D621,DSR!$B$7:$HS$1000,7,FALSE)</f>
        <v>NN</v>
      </c>
      <c r="K621" t="str">
        <f>VLOOKUP($D621,DSR!$B$7:$HS$1000,8,FALSE)</f>
        <v>KS</v>
      </c>
      <c r="L621" t="str">
        <f>VLOOKUP($D621,DSR!$B$7:$HS$1000,9,FALSE)</f>
        <v>ne</v>
      </c>
      <c r="M621" t="str">
        <f>VLOOKUP($D621,DSR!$B$7:$HS$1000,10,FALSE)</f>
        <v>PO</v>
      </c>
      <c r="N621" t="str">
        <f>VLOOKUP($D621,DSR!$B$7:$HS$1000,11,FALSE)</f>
        <v>SU</v>
      </c>
      <c r="O621" s="247" t="str">
        <f>VLOOKUP($D621,DSR!$B$7:$HS$1000,16,FALSE)</f>
        <v>nd</v>
      </c>
      <c r="P621" t="str">
        <f>VLOOKUP($D621,DSR!$B$7:$HS$1000,18,FALSE)</f>
        <v>nd</v>
      </c>
    </row>
    <row r="622" spans="1:16">
      <c r="A622" t="s">
        <v>47</v>
      </c>
      <c r="B622">
        <v>2013</v>
      </c>
      <c r="C622" t="s">
        <v>304</v>
      </c>
      <c r="D622" t="s">
        <v>999</v>
      </c>
      <c r="E622" t="str">
        <f>VLOOKUP($D622,DSR!$B$7:$HS$1000,2,FALSE)</f>
        <v>Posebni dodatak za članove obitelji CIR-a</v>
      </c>
      <c r="F622" t="str">
        <f>VLOOKUP($D622,DSR!$B$7:$HS$1000,3,FALSE)</f>
        <v>Članovi obitelji poginulog, umrlog ili nestalog CIR-a</v>
      </c>
      <c r="G622" t="str">
        <f>VLOOKUP($D622,DSR!$B$7:$HS$1000,4,FALSE)</f>
        <v>DSR_020: §48c</v>
      </c>
      <c r="H622" t="str">
        <f>VLOOKUP($D622,DSR!$B$7:$HS$1000,5,FALSE)</f>
        <v>MBRAN</v>
      </c>
      <c r="I622" t="str">
        <f>VLOOKUP($D622,DSR!$B$7:$HS$1000,6,FALSE)</f>
        <v>MBRAN</v>
      </c>
      <c r="J622" t="str">
        <f>VLOOKUP($D622,DSR!$B$7:$HS$1000,7,FALSE)</f>
        <v>NN</v>
      </c>
      <c r="K622" t="str">
        <f>VLOOKUP($D622,DSR!$B$7:$HS$1000,8,FALSE)</f>
        <v>KS</v>
      </c>
      <c r="L622" t="str">
        <f>VLOOKUP($D622,DSR!$B$7:$HS$1000,9,FALSE)</f>
        <v>ne</v>
      </c>
      <c r="M622" t="str">
        <f>VLOOKUP($D622,DSR!$B$7:$HS$1000,10,FALSE)</f>
        <v>PO</v>
      </c>
      <c r="N622" t="str">
        <f>VLOOKUP($D622,DSR!$B$7:$HS$1000,11,FALSE)</f>
        <v>SU</v>
      </c>
      <c r="O622" s="247" t="str">
        <f>VLOOKUP($D622,DSR!$B$7:$HS$1000,20,FALSE)</f>
        <v>nd</v>
      </c>
      <c r="P622" t="str">
        <f>VLOOKUP($D622,DSR!$B$7:$HS$1000,22,FALSE)</f>
        <v>nd</v>
      </c>
    </row>
    <row r="623" spans="1:16">
      <c r="A623" t="s">
        <v>47</v>
      </c>
      <c r="B623">
        <v>2014</v>
      </c>
      <c r="C623" t="s">
        <v>304</v>
      </c>
      <c r="D623" t="s">
        <v>999</v>
      </c>
      <c r="E623" t="str">
        <f>VLOOKUP($D623,DSR!$B$7:$HS$1000,2,FALSE)</f>
        <v>Posebni dodatak za članove obitelji CIR-a</v>
      </c>
      <c r="F623" t="str">
        <f>VLOOKUP($D623,DSR!$B$7:$HS$1000,3,FALSE)</f>
        <v>Članovi obitelji poginulog, umrlog ili nestalog CIR-a</v>
      </c>
      <c r="G623" t="str">
        <f>VLOOKUP($D623,DSR!$B$7:$HS$1000,4,FALSE)</f>
        <v>DSR_020: §48c</v>
      </c>
      <c r="H623" t="str">
        <f>VLOOKUP($D623,DSR!$B$7:$HS$1000,5,FALSE)</f>
        <v>MBRAN</v>
      </c>
      <c r="I623" t="str">
        <f>VLOOKUP($D623,DSR!$B$7:$HS$1000,6,FALSE)</f>
        <v>MBRAN</v>
      </c>
      <c r="J623" t="str">
        <f>VLOOKUP($D623,DSR!$B$7:$HS$1000,7,FALSE)</f>
        <v>NN</v>
      </c>
      <c r="K623" t="str">
        <f>VLOOKUP($D623,DSR!$B$7:$HS$1000,8,FALSE)</f>
        <v>KS</v>
      </c>
      <c r="L623" t="str">
        <f>VLOOKUP($D623,DSR!$B$7:$HS$1000,9,FALSE)</f>
        <v>ne</v>
      </c>
      <c r="M623" t="str">
        <f>VLOOKUP($D623,DSR!$B$7:$HS$1000,10,FALSE)</f>
        <v>PO</v>
      </c>
      <c r="N623" t="str">
        <f>VLOOKUP($D623,DSR!$B$7:$HS$1000,11,FALSE)</f>
        <v>SU</v>
      </c>
      <c r="O623" s="247" t="str">
        <f>VLOOKUP($D623,DSR!$B$7:$HS$1000,24,FALSE)</f>
        <v>nd</v>
      </c>
      <c r="P623" t="str">
        <f>VLOOKUP($D623,DSR!$B$7:$HS$1000,26,FALSE)</f>
        <v>nd</v>
      </c>
    </row>
    <row r="624" spans="1:16">
      <c r="A624" t="s">
        <v>47</v>
      </c>
      <c r="B624">
        <v>2015</v>
      </c>
      <c r="C624" t="s">
        <v>304</v>
      </c>
      <c r="D624" t="s">
        <v>999</v>
      </c>
      <c r="E624" t="str">
        <f>VLOOKUP($D624,DSR!$B$7:$HS$1000,2,FALSE)</f>
        <v>Posebni dodatak za članove obitelji CIR-a</v>
      </c>
      <c r="F624" t="str">
        <f>VLOOKUP($D624,DSR!$B$7:$HS$1000,3,FALSE)</f>
        <v>Članovi obitelji poginulog, umrlog ili nestalog CIR-a</v>
      </c>
      <c r="G624" t="str">
        <f>VLOOKUP($D624,DSR!$B$7:$HS$1000,4,FALSE)</f>
        <v>DSR_020: §48c</v>
      </c>
      <c r="H624" t="str">
        <f>VLOOKUP($D624,DSR!$B$7:$HS$1000,5,FALSE)</f>
        <v>MBRAN</v>
      </c>
      <c r="I624" t="str">
        <f>VLOOKUP($D624,DSR!$B$7:$HS$1000,6,FALSE)</f>
        <v>MBRAN</v>
      </c>
      <c r="J624" t="str">
        <f>VLOOKUP($D624,DSR!$B$7:$HS$1000,7,FALSE)</f>
        <v>NN</v>
      </c>
      <c r="K624" t="str">
        <f>VLOOKUP($D624,DSR!$B$7:$HS$1000,8,FALSE)</f>
        <v>KS</v>
      </c>
      <c r="L624" t="str">
        <f>VLOOKUP($D624,DSR!$B$7:$HS$1000,9,FALSE)</f>
        <v>ne</v>
      </c>
      <c r="M624" t="str">
        <f>VLOOKUP($D624,DSR!$B$7:$HS$1000,10,FALSE)</f>
        <v>PO</v>
      </c>
      <c r="N624" t="str">
        <f>VLOOKUP($D624,DSR!$B$7:$HS$1000,11,FALSE)</f>
        <v>SU</v>
      </c>
      <c r="O624" s="247" t="str">
        <f>VLOOKUP($D624,DSR!$B$7:$HS$1000,28,FALSE)</f>
        <v>nd</v>
      </c>
      <c r="P624" t="str">
        <f>VLOOKUP($D624,DSR!$B$7:$HS$1000,30,FALSE)</f>
        <v>nd</v>
      </c>
    </row>
    <row r="625" spans="1:16">
      <c r="A625" t="s">
        <v>47</v>
      </c>
      <c r="B625">
        <v>2016</v>
      </c>
      <c r="C625" t="s">
        <v>304</v>
      </c>
      <c r="D625" t="s">
        <v>999</v>
      </c>
      <c r="E625" t="str">
        <f>VLOOKUP($D625,DSR!$B$7:$HS$1000,2,FALSE)</f>
        <v>Posebni dodatak za članove obitelji CIR-a</v>
      </c>
      <c r="F625" t="str">
        <f>VLOOKUP($D625,DSR!$B$7:$HS$1000,3,FALSE)</f>
        <v>Članovi obitelji poginulog, umrlog ili nestalog CIR-a</v>
      </c>
      <c r="G625" t="str">
        <f>VLOOKUP($D625,DSR!$B$7:$HS$1000,4,FALSE)</f>
        <v>DSR_020: §48c</v>
      </c>
      <c r="H625" t="str">
        <f>VLOOKUP($D625,DSR!$B$7:$HS$1000,5,FALSE)</f>
        <v>MBRAN</v>
      </c>
      <c r="I625" t="str">
        <f>VLOOKUP($D625,DSR!$B$7:$HS$1000,6,FALSE)</f>
        <v>MBRAN</v>
      </c>
      <c r="J625" t="str">
        <f>VLOOKUP($D625,DSR!$B$7:$HS$1000,7,FALSE)</f>
        <v>NN</v>
      </c>
      <c r="K625" t="str">
        <f>VLOOKUP($D625,DSR!$B$7:$HS$1000,8,FALSE)</f>
        <v>KS</v>
      </c>
      <c r="L625" t="str">
        <f>VLOOKUP($D625,DSR!$B$7:$HS$1000,9,FALSE)</f>
        <v>ne</v>
      </c>
      <c r="M625" t="str">
        <f>VLOOKUP($D625,DSR!$B$7:$HS$1000,10,FALSE)</f>
        <v>PO</v>
      </c>
      <c r="N625" t="str">
        <f>VLOOKUP($D625,DSR!$B$7:$HS$1000,11,FALSE)</f>
        <v>SU</v>
      </c>
      <c r="O625" s="247" t="str">
        <f>VLOOKUP($D625,DSR!$B$7:$HS$1000,32,FALSE)</f>
        <v>nd</v>
      </c>
      <c r="P625" t="str">
        <f>VLOOKUP($D625,DSR!$B$7:$HS$1000,34,FALSE)</f>
        <v>nd</v>
      </c>
    </row>
    <row r="626" spans="1:16">
      <c r="A626" t="s">
        <v>57</v>
      </c>
      <c r="B626">
        <v>2015</v>
      </c>
      <c r="C626" t="s">
        <v>304</v>
      </c>
      <c r="D626" t="s">
        <v>1319</v>
      </c>
      <c r="E626" t="str">
        <f>VLOOKUP($D626,GZG!$B$7:$BO$495,2,FALSE)</f>
        <v>Pomoć djeci poginulih ili nestalih zagrebačkih HBDR-a (GZG)</v>
      </c>
      <c r="F626" t="str">
        <f>VLOOKUP($D626,GZG!$B$7:$BO$495,3,FALSE)</f>
        <v>Dijete poginulog ili nestalog HBDR-a iz Grada Zagreba</v>
      </c>
      <c r="G626" t="str">
        <f>VLOOKUP($D626,GZG!$B$7:$BO$495,4,FALSE)</f>
        <v>nd</v>
      </c>
      <c r="H626" t="str">
        <f>VLOOKUP($D626,GZG!$B$7:$BO$495,5,FALSE)</f>
        <v>GZG</v>
      </c>
      <c r="I626" t="str">
        <f>VLOOKUP($D626,GZG!$B$7:$BO$495,6,FALSE)</f>
        <v>GZG</v>
      </c>
      <c r="J626" t="str">
        <f>VLOOKUP($D626,GZG!$B$7:$BO$495,7,FALSE)</f>
        <v>NN</v>
      </c>
      <c r="K626" t="str">
        <f>VLOOKUP($D626,GZG!$B$7:$BO$495,8,FALSE)</f>
        <v>KS</v>
      </c>
      <c r="L626" t="str">
        <f>VLOOKUP($D626,GZG!$B$7:$BO$495,9,FALSE)</f>
        <v>ne</v>
      </c>
      <c r="M626" t="str">
        <f>VLOOKUP($D626,GZG!$B$7:$BO$495,10,FALSE)</f>
        <v>SP</v>
      </c>
      <c r="N626" t="str">
        <f>VLOOKUP($D626,GZG!$B$7:$BO$495,11,FALSE)</f>
        <v>SU</v>
      </c>
      <c r="O626" t="str">
        <f>VLOOKUP($D626,GZG!$B$7:$BO$495,12,FALSE)</f>
        <v>nd</v>
      </c>
      <c r="P626" t="str">
        <f>VLOOKUP($D626,GZG!$B$7:$BO$495,14,FALSE)</f>
        <v>nd</v>
      </c>
    </row>
    <row r="627" spans="1:16">
      <c r="A627" t="s">
        <v>51</v>
      </c>
      <c r="B627">
        <v>2015</v>
      </c>
      <c r="C627" t="s">
        <v>371</v>
      </c>
      <c r="D627" t="s">
        <v>1645</v>
      </c>
      <c r="E627" t="str">
        <f>VLOOKUP($D627,GOS!$B$7:$BO$495,2,FALSE)</f>
        <v>Pomoć za podmirenje troškova javnog prijevoza (GOS)</v>
      </c>
      <c r="F627" t="str">
        <f>VLOOKUP($D627,GOS!$B$7:$BO$495,3,FALSE)</f>
        <v>x</v>
      </c>
      <c r="G627" t="str">
        <f>VLOOKUP($D627,GOS!$B$7:$BO$495,4,FALSE)</f>
        <v>x</v>
      </c>
      <c r="H627" t="str">
        <f>VLOOKUP($D627,GOS!$B$7:$BO$495,5,FALSE)</f>
        <v>GOS</v>
      </c>
      <c r="I627" t="str">
        <f>VLOOKUP($D627,GOS!$B$7:$BO$495,6,FALSE)</f>
        <v>GOS</v>
      </c>
      <c r="J627" t="str">
        <f>VLOOKUP($D627,GOS!$B$7:$BO$495,7,FALSE)</f>
        <v>SU</v>
      </c>
      <c r="K627" t="str">
        <f>VLOOKUP($D627,GOS!$B$7:$BO$495,8,FALSE)</f>
        <v>x</v>
      </c>
      <c r="L627" t="str">
        <f>VLOOKUP($D627,GOS!$B$7:$BO$495,9,FALSE)</f>
        <v>x</v>
      </c>
      <c r="M627" t="str">
        <f>VLOOKUP($D627,GOS!$B$7:$BO$495,10,FALSE)</f>
        <v>TR</v>
      </c>
      <c r="N627" t="str">
        <f>VLOOKUP($D627,GOS!$B$7:$BO$495,11,FALSE)</f>
        <v>x</v>
      </c>
      <c r="O627" t="str">
        <f>VLOOKUP($D627,GOS!$B$7:$BO$495,12,FALSE)</f>
        <v>x</v>
      </c>
      <c r="P627" t="str">
        <f>VLOOKUP($D627,GOS!$B$7:$BO$495,14,FALSE)</f>
        <v>x</v>
      </c>
    </row>
    <row r="628" spans="1:16">
      <c r="A628" t="s">
        <v>51</v>
      </c>
      <c r="B628">
        <v>2015</v>
      </c>
      <c r="C628" t="s">
        <v>371</v>
      </c>
      <c r="D628" t="s">
        <v>1647</v>
      </c>
      <c r="E628" t="str">
        <f>VLOOKUP($D628,GOS!$B$7:$BO$495,2,FALSE)</f>
        <v>PPTJP: Umirovljenik ili osoba s 65 i više godina (GOS)</v>
      </c>
      <c r="F628" t="str">
        <f>VLOOKUP($D628,GOS!$B$7:$BO$495,3,FALSE)</f>
        <v>Umirovljenik ili osoba s 65 i više godina</v>
      </c>
      <c r="G628" t="str">
        <f>VLOOKUP($D628,GOS!$B$7:$BO$495,4,FALSE)</f>
        <v>GOS_04: cjenik</v>
      </c>
      <c r="H628" t="str">
        <f>VLOOKUP($D628,GOS!$B$7:$BO$495,5,FALSE)</f>
        <v>GOS</v>
      </c>
      <c r="I628" t="str">
        <f>VLOOKUP($D628,GOS!$B$7:$BO$495,6,FALSE)</f>
        <v>GOS</v>
      </c>
      <c r="J628" t="str">
        <f>VLOOKUP($D628,GOS!$B$7:$BO$495,7,FALSE)</f>
        <v>SU</v>
      </c>
      <c r="K628" t="str">
        <f>VLOOKUP($D628,GOS!$B$7:$BO$495,8,FALSE)</f>
        <v>KS</v>
      </c>
      <c r="L628" t="str">
        <f>VLOOKUP($D628,GOS!$B$7:$BO$495,9,FALSE)</f>
        <v>D</v>
      </c>
      <c r="M628" t="str">
        <f>VLOOKUP($D628,GOS!$B$7:$BO$495,10,FALSE)</f>
        <v>TR</v>
      </c>
      <c r="N628" t="str">
        <f>VLOOKUP($D628,GOS!$B$7:$BO$495,11,FALSE)</f>
        <v>OA</v>
      </c>
      <c r="O628" t="str">
        <f>VLOOKUP($D628,GOS!$B$7:$BO$495,12,FALSE)</f>
        <v>nd</v>
      </c>
      <c r="P628" t="str">
        <f>VLOOKUP($D628,GOS!$B$7:$BO$495,14,FALSE)</f>
        <v>nd</v>
      </c>
    </row>
    <row r="629" spans="1:16">
      <c r="A629" t="s">
        <v>51</v>
      </c>
      <c r="B629">
        <v>2015</v>
      </c>
      <c r="C629" t="s">
        <v>371</v>
      </c>
      <c r="D629" t="s">
        <v>1651</v>
      </c>
      <c r="E629" t="str">
        <f>VLOOKUP($D629,GOS!$B$7:$BO$495,2,FALSE)</f>
        <v>PPTJP: Učenik osnovne škole (GOS)</v>
      </c>
      <c r="F629" t="str">
        <f>VLOOKUP($D629,GOS!$B$7:$BO$495,3,FALSE)</f>
        <v>Učenik osnovne škole</v>
      </c>
      <c r="G629" t="str">
        <f>VLOOKUP($D629,GOS!$B$7:$BO$495,4,FALSE)</f>
        <v>GOS_04: cjenik</v>
      </c>
      <c r="H629" t="str">
        <f>VLOOKUP($D629,GOS!$B$7:$BO$495,5,FALSE)</f>
        <v>GOS</v>
      </c>
      <c r="I629" t="str">
        <f>VLOOKUP($D629,GOS!$B$7:$BO$495,6,FALSE)</f>
        <v>GOS</v>
      </c>
      <c r="J629" t="str">
        <f>VLOOKUP($D629,GOS!$B$7:$BO$495,7,FALSE)</f>
        <v>SU</v>
      </c>
      <c r="K629" t="str">
        <f>VLOOKUP($D629,GOS!$B$7:$BO$495,8,FALSE)</f>
        <v>KS</v>
      </c>
      <c r="L629" t="str">
        <f>VLOOKUP($D629,GOS!$B$7:$BO$495,9,FALSE)</f>
        <v>D</v>
      </c>
      <c r="M629" t="str">
        <f>VLOOKUP($D629,GOS!$B$7:$BO$495,10,FALSE)</f>
        <v>TR</v>
      </c>
      <c r="N629" t="str">
        <f>VLOOKUP($D629,GOS!$B$7:$BO$495,11,FALSE)</f>
        <v>FA</v>
      </c>
      <c r="O629" t="str">
        <f>VLOOKUP($D629,GOS!$B$7:$BO$495,12,FALSE)</f>
        <v>nd</v>
      </c>
      <c r="P629" t="str">
        <f>VLOOKUP($D629,GOS!$B$7:$BO$495,14,FALSE)</f>
        <v>nd</v>
      </c>
    </row>
    <row r="630" spans="1:16">
      <c r="A630" t="s">
        <v>51</v>
      </c>
      <c r="B630">
        <v>2015</v>
      </c>
      <c r="C630" t="s">
        <v>371</v>
      </c>
      <c r="D630" t="s">
        <v>1653</v>
      </c>
      <c r="E630" t="str">
        <f>VLOOKUP($D630,GOS!$B$7:$BO$495,2,FALSE)</f>
        <v>PPTJP: Učenik srednje škole (GOS)</v>
      </c>
      <c r="F630" t="str">
        <f>VLOOKUP($D630,GOS!$B$7:$BO$495,3,FALSE)</f>
        <v>Učenik srednje škole</v>
      </c>
      <c r="G630" t="str">
        <f>VLOOKUP($D630,GOS!$B$7:$BO$495,4,FALSE)</f>
        <v>GOS_04: cjenik</v>
      </c>
      <c r="H630" t="str">
        <f>VLOOKUP($D630,GOS!$B$7:$BO$495,5,FALSE)</f>
        <v>GOS</v>
      </c>
      <c r="I630" t="str">
        <f>VLOOKUP($D630,GOS!$B$7:$BO$495,6,FALSE)</f>
        <v>GOS</v>
      </c>
      <c r="J630" t="str">
        <f>VLOOKUP($D630,GOS!$B$7:$BO$495,7,FALSE)</f>
        <v>SU</v>
      </c>
      <c r="K630" t="str">
        <f>VLOOKUP($D630,GOS!$B$7:$BO$495,8,FALSE)</f>
        <v>KS</v>
      </c>
      <c r="L630" t="str">
        <f>VLOOKUP($D630,GOS!$B$7:$BO$495,9,FALSE)</f>
        <v>D</v>
      </c>
      <c r="M630" t="str">
        <f>VLOOKUP($D630,GOS!$B$7:$BO$495,10,FALSE)</f>
        <v>TR</v>
      </c>
      <c r="N630" t="str">
        <f>VLOOKUP($D630,GOS!$B$7:$BO$495,11,FALSE)</f>
        <v>FA</v>
      </c>
      <c r="O630">
        <f>VLOOKUP($D630,GOS!$B$7:$BO$495,12,FALSE)</f>
        <v>74</v>
      </c>
      <c r="P630" t="str">
        <f>VLOOKUP($D630,GOS!$B$7:$BO$495,14,FALSE)</f>
        <v>nd</v>
      </c>
    </row>
    <row r="631" spans="1:16">
      <c r="A631" t="s">
        <v>51</v>
      </c>
      <c r="B631">
        <v>2015</v>
      </c>
      <c r="C631" t="s">
        <v>371</v>
      </c>
      <c r="D631" t="s">
        <v>1656</v>
      </c>
      <c r="E631" t="str">
        <f>VLOOKUP($D631,GOS!$B$7:$BO$495,2,FALSE)</f>
        <v>PPTJP: Student (GOS)</v>
      </c>
      <c r="F631" t="str">
        <f>VLOOKUP($D631,GOS!$B$7:$BO$495,3,FALSE)</f>
        <v>Student</v>
      </c>
      <c r="G631" t="str">
        <f>VLOOKUP($D631,GOS!$B$7:$BO$495,4,FALSE)</f>
        <v>GOS_04: cjenik</v>
      </c>
      <c r="H631" t="str">
        <f>VLOOKUP($D631,GOS!$B$7:$BO$495,5,FALSE)</f>
        <v>GOS</v>
      </c>
      <c r="I631" t="str">
        <f>VLOOKUP($D631,GOS!$B$7:$BO$495,6,FALSE)</f>
        <v>GOS</v>
      </c>
      <c r="J631" t="str">
        <f>VLOOKUP($D631,GOS!$B$7:$BO$495,7,FALSE)</f>
        <v>SU</v>
      </c>
      <c r="K631" t="str">
        <f>VLOOKUP($D631,GOS!$B$7:$BO$495,8,FALSE)</f>
        <v>KS</v>
      </c>
      <c r="L631" t="str">
        <f>VLOOKUP($D631,GOS!$B$7:$BO$495,9,FALSE)</f>
        <v>D</v>
      </c>
      <c r="M631" t="str">
        <f>VLOOKUP($D631,GOS!$B$7:$BO$495,10,FALSE)</f>
        <v>TR</v>
      </c>
      <c r="N631" t="str">
        <f>VLOOKUP($D631,GOS!$B$7:$BO$495,11,FALSE)</f>
        <v>FA</v>
      </c>
      <c r="O631">
        <f>VLOOKUP($D631,GOS!$B$7:$BO$495,12,FALSE)</f>
        <v>16</v>
      </c>
      <c r="P631" t="str">
        <f>VLOOKUP($D631,GOS!$B$7:$BO$495,14,FALSE)</f>
        <v>nd</v>
      </c>
    </row>
    <row r="632" spans="1:16">
      <c r="A632" t="s">
        <v>51</v>
      </c>
      <c r="B632">
        <v>2015</v>
      </c>
      <c r="C632" t="s">
        <v>371</v>
      </c>
      <c r="D632" t="s">
        <v>1659</v>
      </c>
      <c r="E632" t="str">
        <f>VLOOKUP($D632,GOS!$B$7:$BO$495,2,FALSE)</f>
        <v>PPTJP: Primatelj Naknade za troškove stanovanja (GOS)</v>
      </c>
      <c r="F632" t="str">
        <f>VLOOKUP($D632,GOS!$B$7:$BO$495,3,FALSE)</f>
        <v>Primatelj Naknade za troškove stanovanja</v>
      </c>
      <c r="G632" t="str">
        <f>VLOOKUP($D632,GOS!$B$7:$BO$495,4,FALSE)</f>
        <v>GOS_01: §23., GOS_04</v>
      </c>
      <c r="H632" t="str">
        <f>VLOOKUP($D632,GOS!$B$7:$BO$495,5,FALSE)</f>
        <v>GOS</v>
      </c>
      <c r="I632" t="str">
        <f>VLOOKUP($D632,GOS!$B$7:$BO$495,6,FALSE)</f>
        <v>GOS</v>
      </c>
      <c r="J632" t="str">
        <f>VLOOKUP($D632,GOS!$B$7:$BO$495,7,FALSE)</f>
        <v>SU</v>
      </c>
      <c r="K632" t="str">
        <f>VLOOKUP($D632,GOS!$B$7:$BO$495,8,FALSE)</f>
        <v>SI</v>
      </c>
      <c r="L632" t="str">
        <f>VLOOKUP($D632,GOS!$B$7:$BO$495,9,FALSE)</f>
        <v>D+I</v>
      </c>
      <c r="M632" t="str">
        <f>VLOOKUP($D632,GOS!$B$7:$BO$495,10,FALSE)</f>
        <v>TR</v>
      </c>
      <c r="N632" t="str">
        <f>VLOOKUP($D632,GOS!$B$7:$BO$495,11,FALSE)</f>
        <v>SA</v>
      </c>
      <c r="O632" t="str">
        <f>VLOOKUP($D632,GOS!$B$7:$BO$495,12,FALSE)</f>
        <v>nd</v>
      </c>
      <c r="P632" t="str">
        <f>VLOOKUP($D632,GOS!$B$7:$BO$495,14,FALSE)</f>
        <v>nd</v>
      </c>
    </row>
    <row r="633" spans="1:16">
      <c r="A633" t="s">
        <v>51</v>
      </c>
      <c r="B633">
        <v>2015</v>
      </c>
      <c r="C633" t="s">
        <v>371</v>
      </c>
      <c r="D633" t="s">
        <v>1663</v>
      </c>
      <c r="E633" t="str">
        <f>VLOOKUP($D633,GOS!$B$7:$BO$495,2,FALSE)</f>
        <v>PPTJP: Korisnik pučke kuhinje (GOS)</v>
      </c>
      <c r="F633" t="str">
        <f>VLOOKUP($D633,GOS!$B$7:$BO$495,3,FALSE)</f>
        <v>Korisnik pučke kuhinje</v>
      </c>
      <c r="G633" t="str">
        <f>VLOOKUP($D633,GOS!$B$7:$BO$495,4,FALSE)</f>
        <v>GOS_04</v>
      </c>
      <c r="H633" t="str">
        <f>VLOOKUP($D633,GOS!$B$7:$BO$495,5,FALSE)</f>
        <v>GOS</v>
      </c>
      <c r="I633" t="str">
        <f>VLOOKUP($D633,GOS!$B$7:$BO$495,6,FALSE)</f>
        <v>GOS</v>
      </c>
      <c r="J633" t="str">
        <f>VLOOKUP($D633,GOS!$B$7:$BO$495,7,FALSE)</f>
        <v>SU</v>
      </c>
      <c r="K633" t="str">
        <f>VLOOKUP($D633,GOS!$B$7:$BO$495,8,FALSE)</f>
        <v>SI</v>
      </c>
      <c r="L633" t="str">
        <f>VLOOKUP($D633,GOS!$B$7:$BO$495,9,FALSE)</f>
        <v>D+I</v>
      </c>
      <c r="M633" t="str">
        <f>VLOOKUP($D633,GOS!$B$7:$BO$495,10,FALSE)</f>
        <v>TR</v>
      </c>
      <c r="N633" t="str">
        <f>VLOOKUP($D633,GOS!$B$7:$BO$495,11,FALSE)</f>
        <v>SA</v>
      </c>
      <c r="O633" t="str">
        <f>VLOOKUP($D633,GOS!$B$7:$BO$495,12,FALSE)</f>
        <v>nd</v>
      </c>
      <c r="P633" t="str">
        <f>VLOOKUP($D633,GOS!$B$7:$BO$495,14,FALSE)</f>
        <v>nd</v>
      </c>
    </row>
    <row r="634" spans="1:16">
      <c r="A634" t="s">
        <v>51</v>
      </c>
      <c r="B634">
        <v>2015</v>
      </c>
      <c r="C634" t="s">
        <v>371</v>
      </c>
      <c r="D634" t="s">
        <v>1666</v>
      </c>
      <c r="E634" t="str">
        <f>VLOOKUP($D634,GOS!$B$7:$BO$495,2,FALSE)</f>
        <v>PPTJP: 100% gluha osoba (ako nije u radnom odnosu ili umirovljenik); 100% slijepa osoba; Gluho-slijepa osoba (GOS)</v>
      </c>
      <c r="F634" t="str">
        <f>VLOOKUP($D634,GOS!$B$7:$BO$495,3,FALSE)</f>
        <v>100% gluha osoba (ako nisu u radnom odnosu ili umirovljenici); 100% slijepa osoba; Gluho-slijepa osoba</v>
      </c>
      <c r="G634" t="str">
        <f>VLOOKUP($D634,GOS!$B$7:$BO$495,4,FALSE)</f>
        <v>GOS_04</v>
      </c>
      <c r="H634" t="str">
        <f>VLOOKUP($D634,GOS!$B$7:$BO$495,5,FALSE)</f>
        <v>GOS</v>
      </c>
      <c r="I634" t="str">
        <f>VLOOKUP($D634,GOS!$B$7:$BO$495,6,FALSE)</f>
        <v>GOS</v>
      </c>
      <c r="J634" t="str">
        <f>VLOOKUP($D634,GOS!$B$7:$BO$495,7,FALSE)</f>
        <v>SU</v>
      </c>
      <c r="K634" t="str">
        <f>VLOOKUP($D634,GOS!$B$7:$BO$495,8,FALSE)</f>
        <v>KS</v>
      </c>
      <c r="L634" t="str">
        <f>VLOOKUP($D634,GOS!$B$7:$BO$495,9,FALSE)</f>
        <v>ne</v>
      </c>
      <c r="M634" t="str">
        <f>VLOOKUP($D634,GOS!$B$7:$BO$495,10,FALSE)</f>
        <v>TR</v>
      </c>
      <c r="N634" t="str">
        <f>VLOOKUP($D634,GOS!$B$7:$BO$495,11,FALSE)</f>
        <v>DI</v>
      </c>
      <c r="O634" t="str">
        <f>VLOOKUP($D634,GOS!$B$7:$BO$495,12,FALSE)</f>
        <v>nd</v>
      </c>
      <c r="P634" t="str">
        <f>VLOOKUP($D634,GOS!$B$7:$BO$495,14,FALSE)</f>
        <v>nd</v>
      </c>
    </row>
    <row r="635" spans="1:16">
      <c r="A635" t="s">
        <v>51</v>
      </c>
      <c r="B635">
        <v>2015</v>
      </c>
      <c r="C635" t="s">
        <v>371</v>
      </c>
      <c r="D635" t="s">
        <v>1669</v>
      </c>
      <c r="E635" t="str">
        <f>VLOOKUP($D635,GOS!$B$7:$BO$495,2,FALSE)</f>
        <v>PPTJP: Nezaposlena osoba koja prima Naknadu za nezaposlenost (GOS)</v>
      </c>
      <c r="F635" t="str">
        <f>VLOOKUP($D635,GOS!$B$7:$BO$495,3,FALSE)</f>
        <v>Nezaposlena osoba koja prima Naknadu za nezaposlenost</v>
      </c>
      <c r="G635" t="str">
        <f>VLOOKUP($D635,GOS!$B$7:$BO$495,4,FALSE)</f>
        <v>GOS_04: cjenik</v>
      </c>
      <c r="H635" t="str">
        <f>VLOOKUP($D635,GOS!$B$7:$BO$495,5,FALSE)</f>
        <v>GOS</v>
      </c>
      <c r="I635" t="str">
        <f>VLOOKUP($D635,GOS!$B$7:$BO$495,6,FALSE)</f>
        <v>GOS</v>
      </c>
      <c r="J635" t="str">
        <f>VLOOKUP($D635,GOS!$B$7:$BO$495,7,FALSE)</f>
        <v>SU</v>
      </c>
      <c r="K635" t="str">
        <f>VLOOKUP($D635,GOS!$B$7:$BO$495,8,FALSE)</f>
        <v>KS</v>
      </c>
      <c r="L635" t="str">
        <f>VLOOKUP($D635,GOS!$B$7:$BO$495,9,FALSE)</f>
        <v>ne</v>
      </c>
      <c r="M635" t="str">
        <f>VLOOKUP($D635,GOS!$B$7:$BO$495,10,FALSE)</f>
        <v>TR</v>
      </c>
      <c r="N635" t="str">
        <f>VLOOKUP($D635,GOS!$B$7:$BO$495,11,FALSE)</f>
        <v>UN</v>
      </c>
      <c r="O635" t="str">
        <f>VLOOKUP($D635,GOS!$B$7:$BO$495,12,FALSE)</f>
        <v>nd</v>
      </c>
      <c r="P635" t="str">
        <f>VLOOKUP($D635,GOS!$B$7:$BO$495,14,FALSE)</f>
        <v>nd</v>
      </c>
    </row>
    <row r="636" spans="1:16">
      <c r="A636" t="s">
        <v>51</v>
      </c>
      <c r="B636">
        <v>2015</v>
      </c>
      <c r="C636" t="s">
        <v>371</v>
      </c>
      <c r="D636" t="s">
        <v>1672</v>
      </c>
      <c r="E636" t="str">
        <f>VLOOKUP($D636,GOS!$B$7:$BO$495,2,FALSE)</f>
        <v>PPTJP: Nezaposlena osoba koja ne prima Naknadu za nezaposlenost (GOS)</v>
      </c>
      <c r="F636" t="str">
        <f>VLOOKUP($D636,GOS!$B$7:$BO$495,3,FALSE)</f>
        <v>Nezaposlena osoba koja ne prima Naknadu za nezaposlenost</v>
      </c>
      <c r="G636" t="str">
        <f>VLOOKUP($D636,GOS!$B$7:$BO$495,4,FALSE)</f>
        <v>GOS_04: cjenik</v>
      </c>
      <c r="H636" t="str">
        <f>VLOOKUP($D636,GOS!$B$7:$BO$495,5,FALSE)</f>
        <v>GOS</v>
      </c>
      <c r="I636" t="str">
        <f>VLOOKUP($D636,GOS!$B$7:$BO$495,6,FALSE)</f>
        <v>GOS</v>
      </c>
      <c r="J636" t="str">
        <f>VLOOKUP($D636,GOS!$B$7:$BO$495,7,FALSE)</f>
        <v>SU</v>
      </c>
      <c r="K636" t="str">
        <f>VLOOKUP($D636,GOS!$B$7:$BO$495,8,FALSE)</f>
        <v>KS</v>
      </c>
      <c r="L636" t="str">
        <f>VLOOKUP($D636,GOS!$B$7:$BO$495,9,FALSE)</f>
        <v>ne</v>
      </c>
      <c r="M636" t="str">
        <f>VLOOKUP($D636,GOS!$B$7:$BO$495,10,FALSE)</f>
        <v>TR</v>
      </c>
      <c r="N636" t="str">
        <f>VLOOKUP($D636,GOS!$B$7:$BO$495,11,FALSE)</f>
        <v>UN</v>
      </c>
      <c r="O636" t="str">
        <f>VLOOKUP($D636,GOS!$B$7:$BO$495,12,FALSE)</f>
        <v>nd</v>
      </c>
      <c r="P636" t="str">
        <f>VLOOKUP($D636,GOS!$B$7:$BO$495,14,FALSE)</f>
        <v>nd</v>
      </c>
    </row>
    <row r="637" spans="1:16">
      <c r="A637" t="s">
        <v>53</v>
      </c>
      <c r="B637">
        <v>2015</v>
      </c>
      <c r="C637" t="s">
        <v>371</v>
      </c>
      <c r="D637" t="s">
        <v>1553</v>
      </c>
      <c r="E637" t="str">
        <f>VLOOKUP($D637,GRI!$B$7:$BO$495,2,FALSE)</f>
        <v>Pomoć za podmirenje troškova javnog prijevoza (GRI)</v>
      </c>
      <c r="F637" t="str">
        <f>VLOOKUP($D637,GRI!$B$7:$BO$495,3,FALSE)</f>
        <v>x</v>
      </c>
      <c r="G637" t="str">
        <f>VLOOKUP($D637,GRI!$B$7:$BO$495,4,FALSE)</f>
        <v>x</v>
      </c>
      <c r="H637" t="str">
        <f>VLOOKUP($D637,GRI!$B$7:$BO$495,5,FALSE)</f>
        <v>GRI</v>
      </c>
      <c r="I637" t="str">
        <f>VLOOKUP($D637,GRI!$B$7:$BO$495,6,FALSE)</f>
        <v>Autotrolej d.d.</v>
      </c>
      <c r="J637" t="str">
        <f>VLOOKUP($D637,GRI!$B$7:$BO$495,7,FALSE)</f>
        <v>SU</v>
      </c>
      <c r="K637" t="str">
        <f>VLOOKUP($D637,GRI!$B$7:$BO$495,8,FALSE)</f>
        <v>x</v>
      </c>
      <c r="L637" t="str">
        <f>VLOOKUP($D637,GRI!$B$7:$BO$495,9,FALSE)</f>
        <v>x</v>
      </c>
      <c r="M637" t="str">
        <f>VLOOKUP($D637,GRI!$B$7:$BO$495,10,FALSE)</f>
        <v>TR</v>
      </c>
      <c r="N637" t="str">
        <f>VLOOKUP($D637,GRI!$B$7:$BO$495,11,FALSE)</f>
        <v>x</v>
      </c>
      <c r="O637" t="str">
        <f>VLOOKUP($D637,GRI!$B$7:$BO$495,12,FALSE)</f>
        <v>nd</v>
      </c>
      <c r="P637">
        <f>VLOOKUP($D637,GRI!$B$7:$BO$495,14,FALSE)</f>
        <v>3893803</v>
      </c>
    </row>
    <row r="638" spans="1:16">
      <c r="A638" t="s">
        <v>53</v>
      </c>
      <c r="B638">
        <v>2015</v>
      </c>
      <c r="C638" t="s">
        <v>371</v>
      </c>
      <c r="D638" t="s">
        <v>1556</v>
      </c>
      <c r="E638" t="str">
        <f>VLOOKUP($D638,GRI!$B$7:$BO$495,2,FALSE)</f>
        <v>PPTJP: Osoba s 65 i više godina (GRI)</v>
      </c>
      <c r="F638" t="str">
        <f>VLOOKUP($D638,GRI!$B$7:$BO$495,3,FALSE)</f>
        <v>Osoba s 65 i više godina</v>
      </c>
      <c r="G638" t="str">
        <f>VLOOKUP($D638,GRI!$B$7:$BO$495,4,FALSE)</f>
        <v>GRI_04</v>
      </c>
      <c r="H638" t="str">
        <f>VLOOKUP($D638,GRI!$B$7:$BO$495,5,FALSE)</f>
        <v>GRI</v>
      </c>
      <c r="I638" t="str">
        <f>VLOOKUP($D638,GRI!$B$7:$BO$495,6,FALSE)</f>
        <v>Autotrolej d.d.</v>
      </c>
      <c r="J638" t="str">
        <f>VLOOKUP($D638,GRI!$B$7:$BO$495,7,FALSE)</f>
        <v>SU</v>
      </c>
      <c r="K638" t="str">
        <f>VLOOKUP($D638,GRI!$B$7:$BO$495,8,FALSE)</f>
        <v>KS</v>
      </c>
      <c r="L638" t="str">
        <f>VLOOKUP($D638,GRI!$B$7:$BO$495,9,FALSE)</f>
        <v>D</v>
      </c>
      <c r="M638" t="str">
        <f>VLOOKUP($D638,GRI!$B$7:$BO$495,10,FALSE)</f>
        <v>TR</v>
      </c>
      <c r="N638" t="str">
        <f>VLOOKUP($D638,GRI!$B$7:$BO$495,11,FALSE)</f>
        <v>OA</v>
      </c>
      <c r="O638" t="str">
        <f>VLOOKUP($D638,GRI!$B$7:$BO$495,12,FALSE)</f>
        <v>nd</v>
      </c>
      <c r="P638" t="str">
        <f>VLOOKUP($D638,GRI!$B$7:$BO$495,14,FALSE)</f>
        <v>nd</v>
      </c>
    </row>
    <row r="639" spans="1:16">
      <c r="A639" t="s">
        <v>53</v>
      </c>
      <c r="B639">
        <v>2015</v>
      </c>
      <c r="C639" t="s">
        <v>371</v>
      </c>
      <c r="D639" t="s">
        <v>1560</v>
      </c>
      <c r="E639" t="str">
        <f>VLOOKUP($D639,GRI!$B$7:$BO$495,2,FALSE)</f>
        <v>PPTJP: Učenik osnovne škole (GRI)</v>
      </c>
      <c r="F639" t="str">
        <f>VLOOKUP($D639,GRI!$B$7:$BO$495,3,FALSE)</f>
        <v>Učenik osnovne škole</v>
      </c>
      <c r="G639" t="str">
        <f>VLOOKUP($D639,GRI!$B$7:$BO$495,4,FALSE)</f>
        <v>GRI_04</v>
      </c>
      <c r="H639" t="str">
        <f>VLOOKUP($D639,GRI!$B$7:$BO$495,5,FALSE)</f>
        <v>GRI</v>
      </c>
      <c r="I639" t="str">
        <f>VLOOKUP($D639,GRI!$B$7:$BO$495,6,FALSE)</f>
        <v>Autotrolej d.d.</v>
      </c>
      <c r="J639" t="str">
        <f>VLOOKUP($D639,GRI!$B$7:$BO$495,7,FALSE)</f>
        <v>SU</v>
      </c>
      <c r="K639" t="str">
        <f>VLOOKUP($D639,GRI!$B$7:$BO$495,8,FALSE)</f>
        <v>KS</v>
      </c>
      <c r="L639" t="str">
        <f>VLOOKUP($D639,GRI!$B$7:$BO$495,9,FALSE)</f>
        <v>ne</v>
      </c>
      <c r="M639" t="str">
        <f>VLOOKUP($D639,GRI!$B$7:$BO$495,10,FALSE)</f>
        <v>TR</v>
      </c>
      <c r="N639" t="str">
        <f>VLOOKUP($D639,GRI!$B$7:$BO$495,11,FALSE)</f>
        <v>FA</v>
      </c>
      <c r="O639" t="str">
        <f>VLOOKUP($D639,GRI!$B$7:$BO$495,12,FALSE)</f>
        <v>nd</v>
      </c>
      <c r="P639" t="str">
        <f>VLOOKUP($D639,GRI!$B$7:$BO$495,14,FALSE)</f>
        <v>nd</v>
      </c>
    </row>
    <row r="640" spans="1:16">
      <c r="A640" t="s">
        <v>53</v>
      </c>
      <c r="B640">
        <v>2015</v>
      </c>
      <c r="C640" t="s">
        <v>371</v>
      </c>
      <c r="D640" t="s">
        <v>1563</v>
      </c>
      <c r="E640" t="str">
        <f>VLOOKUP($D640,GRI!$B$7:$BO$495,2,FALSE)</f>
        <v>PPTJP: Učenik srednje škole ili student (GRI)</v>
      </c>
      <c r="F640" t="str">
        <f>VLOOKUP($D640,GRI!$B$7:$BO$495,3,FALSE)</f>
        <v>Učenik srednje škole ili student</v>
      </c>
      <c r="G640" t="str">
        <f>VLOOKUP($D640,GRI!$B$7:$BO$495,4,FALSE)</f>
        <v>GRI_04</v>
      </c>
      <c r="H640" t="str">
        <f>VLOOKUP($D640,GRI!$B$7:$BO$495,5,FALSE)</f>
        <v>GRI</v>
      </c>
      <c r="I640" t="str">
        <f>VLOOKUP($D640,GRI!$B$7:$BO$495,6,FALSE)</f>
        <v>Autotrolej d.d.</v>
      </c>
      <c r="J640" t="str">
        <f>VLOOKUP($D640,GRI!$B$7:$BO$495,7,FALSE)</f>
        <v>SU</v>
      </c>
      <c r="K640" t="str">
        <f>VLOOKUP($D640,GRI!$B$7:$BO$495,8,FALSE)</f>
        <v>KS</v>
      </c>
      <c r="L640" t="str">
        <f>VLOOKUP($D640,GRI!$B$7:$BO$495,9,FALSE)</f>
        <v>ne</v>
      </c>
      <c r="M640" t="str">
        <f>VLOOKUP($D640,GRI!$B$7:$BO$495,10,FALSE)</f>
        <v>TR</v>
      </c>
      <c r="N640" t="str">
        <f>VLOOKUP($D640,GRI!$B$7:$BO$495,11,FALSE)</f>
        <v>FA</v>
      </c>
      <c r="O640" t="str">
        <f>VLOOKUP($D640,GRI!$B$7:$BO$495,12,FALSE)</f>
        <v>nd</v>
      </c>
      <c r="P640" t="str">
        <f>VLOOKUP($D640,GRI!$B$7:$BO$495,14,FALSE)</f>
        <v>nd</v>
      </c>
    </row>
    <row r="641" spans="1:16">
      <c r="A641" t="s">
        <v>53</v>
      </c>
      <c r="B641">
        <v>2015</v>
      </c>
      <c r="C641" t="s">
        <v>371</v>
      </c>
      <c r="D641" t="s">
        <v>1566</v>
      </c>
      <c r="E641" t="str">
        <f>VLOOKUP($D641,GRI!$B$7:$BO$495,2,FALSE)</f>
        <v>PPTJP: Učenik srednje škole ili student iz kućanstva koje prima ZMN (GRI)</v>
      </c>
      <c r="F641" t="str">
        <f>VLOOKUP($D641,GRI!$B$7:$BO$495,3,FALSE)</f>
        <v>Učenik srednje škole ili student iz kućanstva koje prima ZMN</v>
      </c>
      <c r="G641" t="str">
        <f>VLOOKUP($D641,GRI!$B$7:$BO$495,4,FALSE)</f>
        <v>GRI_01: §38.</v>
      </c>
      <c r="H641" t="str">
        <f>VLOOKUP($D641,GRI!$B$7:$BO$495,5,FALSE)</f>
        <v>GRI</v>
      </c>
      <c r="I641" t="str">
        <f>VLOOKUP($D641,GRI!$B$7:$BO$495,6,FALSE)</f>
        <v>Autotrolej d.d.</v>
      </c>
      <c r="J641" t="str">
        <f>VLOOKUP($D641,GRI!$B$7:$BO$495,7,FALSE)</f>
        <v>SU</v>
      </c>
      <c r="K641" t="str">
        <f>VLOOKUP($D641,GRI!$B$7:$BO$495,8,FALSE)</f>
        <v>SI</v>
      </c>
      <c r="L641" t="str">
        <f>VLOOKUP($D641,GRI!$B$7:$BO$495,9,FALSE)</f>
        <v>D+I</v>
      </c>
      <c r="M641" t="str">
        <f>VLOOKUP($D641,GRI!$B$7:$BO$495,10,FALSE)</f>
        <v>TR</v>
      </c>
      <c r="N641" t="str">
        <f>VLOOKUP($D641,GRI!$B$7:$BO$495,11,FALSE)</f>
        <v>FA, SA</v>
      </c>
      <c r="O641" t="str">
        <f>VLOOKUP($D641,GRI!$B$7:$BO$495,12,FALSE)</f>
        <v>nd</v>
      </c>
      <c r="P641" t="str">
        <f>VLOOKUP($D641,GRI!$B$7:$BO$495,14,FALSE)</f>
        <v>nd</v>
      </c>
    </row>
    <row r="642" spans="1:16">
      <c r="A642" t="s">
        <v>53</v>
      </c>
      <c r="B642">
        <v>2015</v>
      </c>
      <c r="C642" t="s">
        <v>371</v>
      </c>
      <c r="D642" t="s">
        <v>1571</v>
      </c>
      <c r="E642" t="str">
        <f>VLOOKUP($D642,GRI!$B$7:$BO$495,2,FALSE)</f>
        <v>PPTJP: Nezaposlena osoba iz kućanstva koje prima ZMN (GRI)</v>
      </c>
      <c r="F642" t="str">
        <f>VLOOKUP($D642,GRI!$B$7:$BO$495,3,FALSE)</f>
        <v>Nezaposlena osoba iz kućanstva koje prima ZMN</v>
      </c>
      <c r="G642" t="str">
        <f>VLOOKUP($D642,GRI!$B$7:$BO$495,4,FALSE)</f>
        <v>nd</v>
      </c>
      <c r="H642" t="str">
        <f>VLOOKUP($D642,GRI!$B$7:$BO$495,5,FALSE)</f>
        <v>GRI</v>
      </c>
      <c r="I642" t="str">
        <f>VLOOKUP($D642,GRI!$B$7:$BO$495,6,FALSE)</f>
        <v>Autotrolej d.d.</v>
      </c>
      <c r="J642" t="str">
        <f>VLOOKUP($D642,GRI!$B$7:$BO$495,7,FALSE)</f>
        <v>SU</v>
      </c>
      <c r="K642" t="str">
        <f>VLOOKUP($D642,GRI!$B$7:$BO$495,8,FALSE)</f>
        <v>KS</v>
      </c>
      <c r="L642" t="str">
        <f>VLOOKUP($D642,GRI!$B$7:$BO$495,9,FALSE)</f>
        <v>D+I</v>
      </c>
      <c r="M642" t="str">
        <f>VLOOKUP($D642,GRI!$B$7:$BO$495,10,FALSE)</f>
        <v>TR</v>
      </c>
      <c r="N642" t="str">
        <f>VLOOKUP($D642,GRI!$B$7:$BO$495,11,FALSE)</f>
        <v>UN</v>
      </c>
      <c r="O642" t="str">
        <f>VLOOKUP($D642,GRI!$B$7:$BO$495,12,FALSE)</f>
        <v>nd</v>
      </c>
      <c r="P642" t="str">
        <f>VLOOKUP($D642,GRI!$B$7:$BO$495,14,FALSE)</f>
        <v>nd</v>
      </c>
    </row>
    <row r="643" spans="1:16">
      <c r="A643" t="s">
        <v>53</v>
      </c>
      <c r="B643">
        <v>2015</v>
      </c>
      <c r="C643" t="s">
        <v>371</v>
      </c>
      <c r="D643" t="s">
        <v>1574</v>
      </c>
      <c r="E643" t="str">
        <f>VLOOKUP($D643,GRI!$B$7:$BO$495,2,FALSE)</f>
        <v>PPTJP: Učenik srednje škole ili student iz kućanstva s nedostatnim dohotkom, koje ne prima ZMN (GRI)</v>
      </c>
      <c r="F643" t="str">
        <f>VLOOKUP($D643,GRI!$B$7:$BO$495,3,FALSE)</f>
        <v>Učenik srednje škole ili student iz kućanstva s nedostatnim dohotkom, koje ne prima ZMN</v>
      </c>
      <c r="G643" t="str">
        <f>VLOOKUP($D643,GRI!$B$7:$BO$495,4,FALSE)</f>
        <v>GRI_01: §38.</v>
      </c>
      <c r="H643" t="str">
        <f>VLOOKUP($D643,GRI!$B$7:$BO$495,5,FALSE)</f>
        <v>GRI</v>
      </c>
      <c r="I643" t="str">
        <f>VLOOKUP($D643,GRI!$B$7:$BO$495,6,FALSE)</f>
        <v>Autotrolej d.d.</v>
      </c>
      <c r="J643" t="str">
        <f>VLOOKUP($D643,GRI!$B$7:$BO$495,7,FALSE)</f>
        <v>SU</v>
      </c>
      <c r="K643" t="str">
        <f>VLOOKUP($D643,GRI!$B$7:$BO$495,8,FALSE)</f>
        <v>SI</v>
      </c>
      <c r="L643" t="str">
        <f>VLOOKUP($D643,GRI!$B$7:$BO$495,9,FALSE)</f>
        <v>D+I</v>
      </c>
      <c r="M643" t="str">
        <f>VLOOKUP($D643,GRI!$B$7:$BO$495,10,FALSE)</f>
        <v>TR</v>
      </c>
      <c r="N643" t="str">
        <f>VLOOKUP($D643,GRI!$B$7:$BO$495,11,FALSE)</f>
        <v>FA, SA</v>
      </c>
      <c r="O643" t="str">
        <f>VLOOKUP($D643,GRI!$B$7:$BO$495,12,FALSE)</f>
        <v>nd</v>
      </c>
      <c r="P643" t="str">
        <f>VLOOKUP($D643,GRI!$B$7:$BO$495,14,FALSE)</f>
        <v>nd</v>
      </c>
    </row>
    <row r="644" spans="1:16">
      <c r="A644" t="s">
        <v>53</v>
      </c>
      <c r="B644">
        <v>2015</v>
      </c>
      <c r="C644" t="s">
        <v>371</v>
      </c>
      <c r="D644" t="s">
        <v>1577</v>
      </c>
      <c r="E644" t="str">
        <f>VLOOKUP($D644,GRI!$B$7:$BO$495,2,FALSE)</f>
        <v>PPTJP: Nezaposlena osoba iz kućanstva s nedostatnim dohotkom, koje ne prima ZMN (GRI)</v>
      </c>
      <c r="F644" t="str">
        <f>VLOOKUP($D644,GRI!$B$7:$BO$495,3,FALSE)</f>
        <v>Nezaposlena osoba iz kućanstva s nedostatnim dohotkom, koje ne prima ZMN</v>
      </c>
      <c r="G644" t="str">
        <f>VLOOKUP($D644,GRI!$B$7:$BO$495,4,FALSE)</f>
        <v>GRI_04 (?)</v>
      </c>
      <c r="H644" t="str">
        <f>VLOOKUP($D644,GRI!$B$7:$BO$495,5,FALSE)</f>
        <v>GRI</v>
      </c>
      <c r="I644" t="str">
        <f>VLOOKUP($D644,GRI!$B$7:$BO$495,6,FALSE)</f>
        <v>Autotrolej d.d.</v>
      </c>
      <c r="J644" t="str">
        <f>VLOOKUP($D644,GRI!$B$7:$BO$495,7,FALSE)</f>
        <v>SU</v>
      </c>
      <c r="K644" t="str">
        <f>VLOOKUP($D644,GRI!$B$7:$BO$495,8,FALSE)</f>
        <v>SI</v>
      </c>
      <c r="L644" t="str">
        <f>VLOOKUP($D644,GRI!$B$7:$BO$495,9,FALSE)</f>
        <v>D+I</v>
      </c>
      <c r="M644" t="str">
        <f>VLOOKUP($D644,GRI!$B$7:$BO$495,10,FALSE)</f>
        <v>TR</v>
      </c>
      <c r="N644" t="str">
        <f>VLOOKUP($D644,GRI!$B$7:$BO$495,11,FALSE)</f>
        <v>UN</v>
      </c>
      <c r="O644" t="str">
        <f>VLOOKUP($D644,GRI!$B$7:$BO$495,12,FALSE)</f>
        <v>nd</v>
      </c>
      <c r="P644" t="str">
        <f>VLOOKUP($D644,GRI!$B$7:$BO$495,14,FALSE)</f>
        <v>nd</v>
      </c>
    </row>
    <row r="645" spans="1:16">
      <c r="A645" t="s">
        <v>53</v>
      </c>
      <c r="B645">
        <v>2015</v>
      </c>
      <c r="C645" t="s">
        <v>371</v>
      </c>
      <c r="D645" t="s">
        <v>1581</v>
      </c>
      <c r="E645" t="str">
        <f>VLOOKUP($D645,GRI!$B$7:$BO$495,2,FALSE)</f>
        <v>PPTJP: Predstavnik kućanstva koje prima ZMN (GRI)</v>
      </c>
      <c r="F645" t="str">
        <f>VLOOKUP($D645,GRI!$B$7:$BO$495,3,FALSE)</f>
        <v>Predstavnik kućanstva koje prima ZMN</v>
      </c>
      <c r="G645" t="str">
        <f>VLOOKUP($D645,GRI!$B$7:$BO$495,4,FALSE)</f>
        <v>GRI_01: §37.</v>
      </c>
      <c r="H645" t="str">
        <f>VLOOKUP($D645,GRI!$B$7:$BO$495,5,FALSE)</f>
        <v>GRI</v>
      </c>
      <c r="I645" t="str">
        <f>VLOOKUP($D645,GRI!$B$7:$BO$495,6,FALSE)</f>
        <v>Autotrolej d.d.</v>
      </c>
      <c r="J645" t="str">
        <f>VLOOKUP($D645,GRI!$B$7:$BO$495,7,FALSE)</f>
        <v>SU</v>
      </c>
      <c r="K645" t="str">
        <f>VLOOKUP($D645,GRI!$B$7:$BO$495,8,FALSE)</f>
        <v>SI</v>
      </c>
      <c r="L645" t="str">
        <f>VLOOKUP($D645,GRI!$B$7:$BO$495,9,FALSE)</f>
        <v>D+I</v>
      </c>
      <c r="M645" t="str">
        <f>VLOOKUP($D645,GRI!$B$7:$BO$495,10,FALSE)</f>
        <v>TR</v>
      </c>
      <c r="N645" t="str">
        <f>VLOOKUP($D645,GRI!$B$7:$BO$495,11,FALSE)</f>
        <v>FA, SA</v>
      </c>
      <c r="O645" t="str">
        <f>VLOOKUP($D645,GRI!$B$7:$BO$495,12,FALSE)</f>
        <v>nd</v>
      </c>
      <c r="P645" t="str">
        <f>VLOOKUP($D645,GRI!$B$7:$BO$495,14,FALSE)</f>
        <v>nd</v>
      </c>
    </row>
    <row r="646" spans="1:16">
      <c r="A646" t="s">
        <v>53</v>
      </c>
      <c r="B646">
        <v>2015</v>
      </c>
      <c r="C646" t="s">
        <v>371</v>
      </c>
      <c r="D646" t="s">
        <v>1585</v>
      </c>
      <c r="E646" t="str">
        <f>VLOOKUP($D646,GRI!$B$7:$BO$495,2,FALSE)</f>
        <v>PPTJP: Predstavnik kućanstva s nedostatnim dohotkom, koje ne prima ZMN (GRI)</v>
      </c>
      <c r="F646" t="str">
        <f>VLOOKUP($D646,GRI!$B$7:$BO$495,3,FALSE)</f>
        <v>Predstavnik kućanstva s nedostatnim dohotkom, koje ne prima ZMN</v>
      </c>
      <c r="G646" t="str">
        <f>VLOOKUP($D646,GRI!$B$7:$BO$495,4,FALSE)</f>
        <v>GRI_01: §37.</v>
      </c>
      <c r="H646" t="str">
        <f>VLOOKUP($D646,GRI!$B$7:$BO$495,5,FALSE)</f>
        <v>GRI</v>
      </c>
      <c r="I646" t="str">
        <f>VLOOKUP($D646,GRI!$B$7:$BO$495,6,FALSE)</f>
        <v>Autotrolej d.d.</v>
      </c>
      <c r="J646" t="str">
        <f>VLOOKUP($D646,GRI!$B$7:$BO$495,7,FALSE)</f>
        <v>SU</v>
      </c>
      <c r="K646" t="str">
        <f>VLOOKUP($D646,GRI!$B$7:$BO$495,8,FALSE)</f>
        <v>SI</v>
      </c>
      <c r="L646" t="str">
        <f>VLOOKUP($D646,GRI!$B$7:$BO$495,9,FALSE)</f>
        <v>D+I</v>
      </c>
      <c r="M646" t="str">
        <f>VLOOKUP($D646,GRI!$B$7:$BO$495,10,FALSE)</f>
        <v>TR</v>
      </c>
      <c r="N646" t="str">
        <f>VLOOKUP($D646,GRI!$B$7:$BO$495,11,FALSE)</f>
        <v>FA, SA</v>
      </c>
      <c r="O646" t="str">
        <f>VLOOKUP($D646,GRI!$B$7:$BO$495,12,FALSE)</f>
        <v>nd</v>
      </c>
      <c r="P646" t="str">
        <f>VLOOKUP($D646,GRI!$B$7:$BO$495,14,FALSE)</f>
        <v>nd</v>
      </c>
    </row>
    <row r="647" spans="1:16">
      <c r="A647" t="s">
        <v>53</v>
      </c>
      <c r="B647">
        <v>2015</v>
      </c>
      <c r="C647" t="s">
        <v>371</v>
      </c>
      <c r="D647" t="s">
        <v>1588</v>
      </c>
      <c r="E647" t="str">
        <f>VLOOKUP($D647,GRI!$B$7:$BO$495,2,FALSE)</f>
        <v>PPTJP: HRVI; RVI; CIR; Članovi obitelji HBDR-a; Dijete HRVI-ja; Dijete RVI-ja i PUN CIR-a; Dijete CIR-a (svi pod uvjetom da nisu zaposleni) (GRI)</v>
      </c>
      <c r="F647" t="str">
        <f>VLOOKUP($D647,GRI!$B$7:$BO$495,3,FALSE)</f>
        <v>HRVI; RVI; CIR; Članovi obitelji SSZN HBDR-a; Dijete HRVI-ja; Dijete PUN RVI-ja i PUN CIR-a; Dijete CIRDR-a (svi pod uvjetom da nisu zaposleni)</v>
      </c>
      <c r="G647" t="str">
        <f>VLOOKUP($D647,GRI!$B$7:$BO$495,4,FALSE)</f>
        <v>GRI_01: §39.</v>
      </c>
      <c r="H647" t="str">
        <f>VLOOKUP($D647,GRI!$B$7:$BO$495,5,FALSE)</f>
        <v>GRI</v>
      </c>
      <c r="I647" t="str">
        <f>VLOOKUP($D647,GRI!$B$7:$BO$495,6,FALSE)</f>
        <v>Autotrolej d.d.</v>
      </c>
      <c r="J647" t="str">
        <f>VLOOKUP($D647,GRI!$B$7:$BO$495,7,FALSE)</f>
        <v>SU</v>
      </c>
      <c r="K647" t="str">
        <f>VLOOKUP($D647,GRI!$B$7:$BO$495,8,FALSE)</f>
        <v>KS</v>
      </c>
      <c r="L647" t="str">
        <f>VLOOKUP($D647,GRI!$B$7:$BO$495,9,FALSE)</f>
        <v>ne</v>
      </c>
      <c r="M647" t="str">
        <f>VLOOKUP($D647,GRI!$B$7:$BO$495,10,FALSE)</f>
        <v>TR</v>
      </c>
      <c r="N647" t="str">
        <f>VLOOKUP($D647,GRI!$B$7:$BO$495,11,FALSE)</f>
        <v>SU, DI</v>
      </c>
      <c r="O647" t="str">
        <f>VLOOKUP($D647,GRI!$B$7:$BO$495,12,FALSE)</f>
        <v>nd</v>
      </c>
      <c r="P647" t="str">
        <f>VLOOKUP($D647,GRI!$B$7:$BO$495,14,FALSE)</f>
        <v>nd</v>
      </c>
    </row>
    <row r="648" spans="1:16">
      <c r="A648" t="s">
        <v>53</v>
      </c>
      <c r="B648">
        <v>2015</v>
      </c>
      <c r="C648" t="s">
        <v>371</v>
      </c>
      <c r="D648" t="s">
        <v>1593</v>
      </c>
      <c r="E648" t="str">
        <f>VLOOKUP($D648,GRI!$B$7:$BO$495,2,FALSE)</f>
        <v>PPTJP: Razne skupine osoba s invaliditetom i zdravstvenim poteškoćama (svi pod uvjetom da nisu zaposleni) (GRI)</v>
      </c>
      <c r="F648" t="str">
        <f>VLOOKUP($D648,GRI!$B$7:$BO$495,3,FALSE)</f>
        <v>Razne skupine osoba s invaliditetom i zdravstvenim poteškoćama (svi pod uvjetom da nisu zaposleni)</v>
      </c>
      <c r="G648" t="str">
        <f>VLOOKUP($D648,GRI!$B$7:$BO$495,4,FALSE)</f>
        <v>GRI_01: §39.</v>
      </c>
      <c r="H648" t="str">
        <f>VLOOKUP($D648,GRI!$B$7:$BO$495,5,FALSE)</f>
        <v>GRI</v>
      </c>
      <c r="I648" t="str">
        <f>VLOOKUP($D648,GRI!$B$7:$BO$495,6,FALSE)</f>
        <v>Autotrolej d.d.</v>
      </c>
      <c r="J648" t="str">
        <f>VLOOKUP($D648,GRI!$B$7:$BO$495,7,FALSE)</f>
        <v>SU</v>
      </c>
      <c r="K648" t="str">
        <f>VLOOKUP($D648,GRI!$B$7:$BO$495,8,FALSE)</f>
        <v>KS</v>
      </c>
      <c r="L648" t="str">
        <f>VLOOKUP($D648,GRI!$B$7:$BO$495,9,FALSE)</f>
        <v>ne</v>
      </c>
      <c r="M648" t="str">
        <f>VLOOKUP($D648,GRI!$B$7:$BO$495,10,FALSE)</f>
        <v>TR</v>
      </c>
      <c r="N648" t="str">
        <f>VLOOKUP($D648,GRI!$B$7:$BO$495,11,FALSE)</f>
        <v>DI</v>
      </c>
      <c r="O648" t="str">
        <f>VLOOKUP($D648,GRI!$B$7:$BO$495,12,FALSE)</f>
        <v>nd</v>
      </c>
      <c r="P648" t="str">
        <f>VLOOKUP($D648,GRI!$B$7:$BO$495,14,FALSE)</f>
        <v>nd</v>
      </c>
    </row>
    <row r="649" spans="1:16">
      <c r="A649" t="s">
        <v>53</v>
      </c>
      <c r="B649">
        <v>2015</v>
      </c>
      <c r="C649" t="s">
        <v>371</v>
      </c>
      <c r="D649" t="s">
        <v>1596</v>
      </c>
      <c r="E649" t="str">
        <f>VLOOKUP($D649,GRI!$B$7:$BO$495,2,FALSE)</f>
        <v>PPTJP: Dobrovoljni darivatelj krvi; muškarac (žena) s više od 40 (25) darivanja (pod uvjetom da nisu zaposleni) (GRI)</v>
      </c>
      <c r="F649" t="str">
        <f>VLOOKUP($D649,GRI!$B$7:$BO$495,3,FALSE)</f>
        <v>Dobrovoljni darivatelj krvi; muškarac (žena) s više od 40 (25) darivanja (pod uvjetom da nisu zaposleni)</v>
      </c>
      <c r="G649" t="str">
        <f>VLOOKUP($D649,GRI!$B$7:$BO$495,4,FALSE)</f>
        <v>GRI_01: §39.</v>
      </c>
      <c r="H649" t="str">
        <f>VLOOKUP($D649,GRI!$B$7:$BO$495,5,FALSE)</f>
        <v>GRI</v>
      </c>
      <c r="I649" t="str">
        <f>VLOOKUP($D649,GRI!$B$7:$BO$495,6,FALSE)</f>
        <v>Autotrolej d.d.</v>
      </c>
      <c r="J649" t="str">
        <f>VLOOKUP($D649,GRI!$B$7:$BO$495,7,FALSE)</f>
        <v>SU</v>
      </c>
      <c r="K649" t="str">
        <f>VLOOKUP($D649,GRI!$B$7:$BO$495,8,FALSE)</f>
        <v>KS</v>
      </c>
      <c r="L649" t="str">
        <f>VLOOKUP($D649,GRI!$B$7:$BO$495,9,FALSE)</f>
        <v>ne</v>
      </c>
      <c r="M649" t="str">
        <f>VLOOKUP($D649,GRI!$B$7:$BO$495,10,FALSE)</f>
        <v>TR</v>
      </c>
      <c r="N649" t="str">
        <f>VLOOKUP($D649,GRI!$B$7:$BO$495,11,FALSE)</f>
        <v>HL</v>
      </c>
      <c r="O649" t="str">
        <f>VLOOKUP($D649,GRI!$B$7:$BO$495,12,FALSE)</f>
        <v>nd</v>
      </c>
      <c r="P649" t="str">
        <f>VLOOKUP($D649,GRI!$B$7:$BO$495,14,FALSE)</f>
        <v>nd</v>
      </c>
    </row>
    <row r="650" spans="1:16">
      <c r="A650" t="s">
        <v>55</v>
      </c>
      <c r="B650">
        <v>2015</v>
      </c>
      <c r="C650" t="s">
        <v>371</v>
      </c>
      <c r="D650" t="s">
        <v>1459</v>
      </c>
      <c r="E650" t="str">
        <f>VLOOKUP($D650,GST!$B$7:$BO$495,2,FALSE)</f>
        <v>Subvencija gradskog prijevoza za građane (GST)</v>
      </c>
      <c r="F650" t="str">
        <f>VLOOKUP($D650,GST!$B$7:$BO$495,3,FALSE)</f>
        <v>x</v>
      </c>
      <c r="G650" t="str">
        <f>VLOOKUP($D650,GST!$B$7:$BO$495,4,FALSE)</f>
        <v>GST_01: §15.,16.,25., GST_02: §38.a-b, GST_03</v>
      </c>
      <c r="H650" t="str">
        <f>VLOOKUP($D650,GST!$B$7:$BO$495,5,FALSE)</f>
        <v>GST</v>
      </c>
      <c r="I650" t="str">
        <f>VLOOKUP($D650,GST!$B$7:$BO$495,6,FALSE)</f>
        <v>Promet d.o.o.</v>
      </c>
      <c r="J650" t="str">
        <f>VLOOKUP($D650,GST!$B$7:$BO$495,7,FALSE)</f>
        <v>SU</v>
      </c>
      <c r="K650" t="str">
        <f>VLOOKUP($D650,GST!$B$7:$BO$495,8,FALSE)</f>
        <v>x</v>
      </c>
      <c r="L650" t="str">
        <f>VLOOKUP($D650,GST!$B$7:$BO$495,9,FALSE)</f>
        <v>x</v>
      </c>
      <c r="M650" t="str">
        <f>VLOOKUP($D650,GST!$B$7:$BO$495,10,FALSE)</f>
        <v>TR</v>
      </c>
      <c r="N650" t="str">
        <f>VLOOKUP($D650,GST!$B$7:$BO$495,11,FALSE)</f>
        <v>x</v>
      </c>
      <c r="O650">
        <f>VLOOKUP($D650,GST!$B$7:$BO$495,12,FALSE)</f>
        <v>1660</v>
      </c>
      <c r="P650">
        <f>VLOOKUP($D650,GST!$B$7:$BO$495,14,FALSE)</f>
        <v>4067197</v>
      </c>
    </row>
    <row r="651" spans="1:16">
      <c r="A651" t="s">
        <v>55</v>
      </c>
      <c r="B651">
        <v>2015</v>
      </c>
      <c r="C651" t="s">
        <v>371</v>
      </c>
      <c r="D651" t="s">
        <v>1463</v>
      </c>
      <c r="E651" t="str">
        <f>VLOOKUP($D651,GST!$B$7:$BO$495,2,FALSE)</f>
        <v>SGPGST: Umirovljenik ispod 65 godina (GST)</v>
      </c>
      <c r="F651" t="str">
        <f>VLOOKUP($D651,GST!$B$7:$BO$495,3,FALSE)</f>
        <v>Umirovljenik ispod 65 godina</v>
      </c>
      <c r="G651" t="str">
        <f>VLOOKUP($D651,GST!$B$7:$BO$495,4,FALSE)</f>
        <v>GST_03: t. 2.</v>
      </c>
      <c r="H651" t="str">
        <f>VLOOKUP($D651,GST!$B$7:$BO$495,5,FALSE)</f>
        <v>GST</v>
      </c>
      <c r="I651" t="str">
        <f>VLOOKUP($D651,GST!$B$7:$BO$495,6,FALSE)</f>
        <v>Promet d.o.o.</v>
      </c>
      <c r="J651" t="str">
        <f>VLOOKUP($D651,GST!$B$7:$BO$495,7,FALSE)</f>
        <v>SU</v>
      </c>
      <c r="K651" t="str">
        <f>VLOOKUP($D651,GST!$B$7:$BO$495,8,FALSE)</f>
        <v>KS</v>
      </c>
      <c r="L651" t="str">
        <f>VLOOKUP($D651,GST!$B$7:$BO$495,9,FALSE)</f>
        <v>ne</v>
      </c>
      <c r="M651" t="str">
        <f>VLOOKUP($D651,GST!$B$7:$BO$495,10,FALSE)</f>
        <v>TR</v>
      </c>
      <c r="N651" t="str">
        <f>VLOOKUP($D651,GST!$B$7:$BO$495,11,FALSE)</f>
        <v>OA</v>
      </c>
      <c r="O651" t="str">
        <f>VLOOKUP($D651,GST!$B$7:$BO$495,12,FALSE)</f>
        <v>nd</v>
      </c>
      <c r="P651" t="str">
        <f>VLOOKUP($D651,GST!$B$7:$BO$495,14,FALSE)</f>
        <v>nd</v>
      </c>
    </row>
    <row r="652" spans="1:16">
      <c r="A652" t="s">
        <v>55</v>
      </c>
      <c r="B652">
        <v>2015</v>
      </c>
      <c r="C652" t="s">
        <v>371</v>
      </c>
      <c r="D652" t="s">
        <v>1467</v>
      </c>
      <c r="E652" t="str">
        <f>VLOOKUP($D652,GST!$B$7:$BO$495,2,FALSE)</f>
        <v>SGPGST: Umirovljenik s 65 i više godina (GST)</v>
      </c>
      <c r="F652" t="str">
        <f>VLOOKUP($D652,GST!$B$7:$BO$495,3,FALSE)</f>
        <v>Umirovljenik s 65 i više godina</v>
      </c>
      <c r="G652" t="str">
        <f>VLOOKUP($D652,GST!$B$7:$BO$495,4,FALSE)</f>
        <v>GST_03: t. 2.</v>
      </c>
      <c r="H652" t="str">
        <f>VLOOKUP($D652,GST!$B$7:$BO$495,5,FALSE)</f>
        <v>GST</v>
      </c>
      <c r="I652" t="str">
        <f>VLOOKUP($D652,GST!$B$7:$BO$495,6,FALSE)</f>
        <v>Promet d.o.o.</v>
      </c>
      <c r="J652" t="str">
        <f>VLOOKUP($D652,GST!$B$7:$BO$495,7,FALSE)</f>
        <v>SU</v>
      </c>
      <c r="K652" t="str">
        <f>VLOOKUP($D652,GST!$B$7:$BO$495,8,FALSE)</f>
        <v>KS</v>
      </c>
      <c r="L652" t="str">
        <f>VLOOKUP($D652,GST!$B$7:$BO$495,9,FALSE)</f>
        <v>D</v>
      </c>
      <c r="M652" t="str">
        <f>VLOOKUP($D652,GST!$B$7:$BO$495,10,FALSE)</f>
        <v>TR</v>
      </c>
      <c r="N652" t="str">
        <f>VLOOKUP($D652,GST!$B$7:$BO$495,11,FALSE)</f>
        <v>OA</v>
      </c>
      <c r="O652" t="str">
        <f>VLOOKUP($D652,GST!$B$7:$BO$495,12,FALSE)</f>
        <v>nd</v>
      </c>
      <c r="P652" t="str">
        <f>VLOOKUP($D652,GST!$B$7:$BO$495,14,FALSE)</f>
        <v>nd</v>
      </c>
    </row>
    <row r="653" spans="1:16">
      <c r="A653" t="s">
        <v>55</v>
      </c>
      <c r="B653">
        <v>2015</v>
      </c>
      <c r="C653" t="s">
        <v>371</v>
      </c>
      <c r="D653" t="s">
        <v>1470</v>
      </c>
      <c r="E653" t="str">
        <f>VLOOKUP($D653,GST!$B$7:$BO$495,2,FALSE)</f>
        <v>SGPGST: Učenik ili student (GST)</v>
      </c>
      <c r="F653" t="str">
        <f>VLOOKUP($D653,GST!$B$7:$BO$495,3,FALSE)</f>
        <v>Učenik ili student</v>
      </c>
      <c r="G653" t="str">
        <f>VLOOKUP($D653,GST!$B$7:$BO$495,4,FALSE)</f>
        <v>GST_03: t. 2.</v>
      </c>
      <c r="H653" t="str">
        <f>VLOOKUP($D653,GST!$B$7:$BO$495,5,FALSE)</f>
        <v>GST</v>
      </c>
      <c r="I653" t="str">
        <f>VLOOKUP($D653,GST!$B$7:$BO$495,6,FALSE)</f>
        <v>Promet d.o.o.</v>
      </c>
      <c r="J653" t="str">
        <f>VLOOKUP($D653,GST!$B$7:$BO$495,7,FALSE)</f>
        <v>SU</v>
      </c>
      <c r="K653" t="str">
        <f>VLOOKUP($D653,GST!$B$7:$BO$495,8,FALSE)</f>
        <v>KS</v>
      </c>
      <c r="L653" t="str">
        <f>VLOOKUP($D653,GST!$B$7:$BO$495,9,FALSE)</f>
        <v>ne</v>
      </c>
      <c r="M653" t="str">
        <f>VLOOKUP($D653,GST!$B$7:$BO$495,10,FALSE)</f>
        <v>TR</v>
      </c>
      <c r="N653" t="str">
        <f>VLOOKUP($D653,GST!$B$7:$BO$495,11,FALSE)</f>
        <v>FA</v>
      </c>
      <c r="O653" t="str">
        <f>VLOOKUP($D653,GST!$B$7:$BO$495,12,FALSE)</f>
        <v>nd</v>
      </c>
      <c r="P653" t="str">
        <f>VLOOKUP($D653,GST!$B$7:$BO$495,14,FALSE)</f>
        <v>nd</v>
      </c>
    </row>
    <row r="654" spans="1:16">
      <c r="A654" t="s">
        <v>55</v>
      </c>
      <c r="B654">
        <v>2015</v>
      </c>
      <c r="C654" t="s">
        <v>371</v>
      </c>
      <c r="D654" t="s">
        <v>1473</v>
      </c>
      <c r="E654" t="str">
        <f>VLOOKUP($D654,GST!$B$7:$BO$495,2,FALSE)</f>
        <v>SGPGST: Učenik ili student iz obitelji s troje i više djece koja prima Doplatak za djecu (GST)</v>
      </c>
      <c r="F654" t="str">
        <f>VLOOKUP($D654,GST!$B$7:$BO$495,3,FALSE)</f>
        <v>Učenik ili student iz obitelji s troje i više djece koja prima Doplatak za djecu</v>
      </c>
      <c r="G654" t="str">
        <f>VLOOKUP($D654,GST!$B$7:$BO$495,4,FALSE)</f>
        <v>GST_01: §15., GST_02: §38.a.a.5.</v>
      </c>
      <c r="H654" t="str">
        <f>VLOOKUP($D654,GST!$B$7:$BO$495,5,FALSE)</f>
        <v>GST</v>
      </c>
      <c r="I654" t="str">
        <f>VLOOKUP($D654,GST!$B$7:$BO$495,6,FALSE)</f>
        <v>Promet d.o.o.</v>
      </c>
      <c r="J654" t="str">
        <f>VLOOKUP($D654,GST!$B$7:$BO$495,7,FALSE)</f>
        <v>SU</v>
      </c>
      <c r="K654" t="str">
        <f>VLOOKUP($D654,GST!$B$7:$BO$495,8,FALSE)</f>
        <v>KS</v>
      </c>
      <c r="L654" t="str">
        <f>VLOOKUP($D654,GST!$B$7:$BO$495,9,FALSE)</f>
        <v>D</v>
      </c>
      <c r="M654" t="str">
        <f>VLOOKUP($D654,GST!$B$7:$BO$495,10,FALSE)</f>
        <v>TR</v>
      </c>
      <c r="N654" t="str">
        <f>VLOOKUP($D654,GST!$B$7:$BO$495,11,FALSE)</f>
        <v>FA</v>
      </c>
      <c r="O654" t="str">
        <f>VLOOKUP($D654,GST!$B$7:$BO$495,12,FALSE)</f>
        <v>nd</v>
      </c>
      <c r="P654" t="str">
        <f>VLOOKUP($D654,GST!$B$7:$BO$495,14,FALSE)</f>
        <v>nd</v>
      </c>
    </row>
    <row r="655" spans="1:16">
      <c r="A655" t="s">
        <v>55</v>
      </c>
      <c r="B655">
        <v>2015</v>
      </c>
      <c r="C655" t="s">
        <v>371</v>
      </c>
      <c r="D655" t="s">
        <v>1477</v>
      </c>
      <c r="E655" t="str">
        <f>VLOOKUP($D655,GST!$B$7:$BO$495,2,FALSE)</f>
        <v>SGPGST: Učenik ili student sportaš (GST)</v>
      </c>
      <c r="F655" t="str">
        <f>VLOOKUP($D655,GST!$B$7:$BO$495,3,FALSE)</f>
        <v>Učenik ili student sportaš</v>
      </c>
      <c r="G655" t="str">
        <f>VLOOKUP($D655,GST!$B$7:$BO$495,4,FALSE)</f>
        <v>GST_02: §38.a.b.2.</v>
      </c>
      <c r="H655" t="str">
        <f>VLOOKUP($D655,GST!$B$7:$BO$495,5,FALSE)</f>
        <v>GST</v>
      </c>
      <c r="I655" t="str">
        <f>VLOOKUP($D655,GST!$B$7:$BO$495,6,FALSE)</f>
        <v>Promet d.o.o.</v>
      </c>
      <c r="J655" t="str">
        <f>VLOOKUP($D655,GST!$B$7:$BO$495,7,FALSE)</f>
        <v>SU</v>
      </c>
      <c r="K655" t="str">
        <f>VLOOKUP($D655,GST!$B$7:$BO$495,8,FALSE)</f>
        <v>KS</v>
      </c>
      <c r="L655" t="str">
        <f>VLOOKUP($D655,GST!$B$7:$BO$495,9,FALSE)</f>
        <v>ne</v>
      </c>
      <c r="M655" t="str">
        <f>VLOOKUP($D655,GST!$B$7:$BO$495,10,FALSE)</f>
        <v>TR</v>
      </c>
      <c r="N655" t="str">
        <f>VLOOKUP($D655,GST!$B$7:$BO$495,11,FALSE)</f>
        <v>FA</v>
      </c>
      <c r="O655" t="str">
        <f>VLOOKUP($D655,GST!$B$7:$BO$495,12,FALSE)</f>
        <v>nd</v>
      </c>
      <c r="P655" t="str">
        <f>VLOOKUP($D655,GST!$B$7:$BO$495,14,FALSE)</f>
        <v>nd</v>
      </c>
    </row>
    <row r="656" spans="1:16">
      <c r="A656" t="s">
        <v>55</v>
      </c>
      <c r="B656">
        <v>2015</v>
      </c>
      <c r="C656" t="s">
        <v>371</v>
      </c>
      <c r="D656" t="s">
        <v>1481</v>
      </c>
      <c r="E656" t="str">
        <f>VLOOKUP($D656,GST!$B$7:$BO$495,2,FALSE)</f>
        <v>SGPGST: Korisnik pučke kuhinje (GST)</v>
      </c>
      <c r="F656" t="str">
        <f>VLOOKUP($D656,GST!$B$7:$BO$495,3,FALSE)</f>
        <v>Korisnik pučke kuhinje</v>
      </c>
      <c r="G656" t="str">
        <f>VLOOKUP($D656,GST!$B$7:$BO$495,4,FALSE)</f>
        <v>GST_02: §38.a.a.4.</v>
      </c>
      <c r="H656" t="str">
        <f>VLOOKUP($D656,GST!$B$7:$BO$495,5,FALSE)</f>
        <v>GST</v>
      </c>
      <c r="I656" t="str">
        <f>VLOOKUP($D656,GST!$B$7:$BO$495,6,FALSE)</f>
        <v>Promet d.o.o.</v>
      </c>
      <c r="J656" t="str">
        <f>VLOOKUP($D656,GST!$B$7:$BO$495,7,FALSE)</f>
        <v>SU</v>
      </c>
      <c r="K656" t="str">
        <f>VLOOKUP($D656,GST!$B$7:$BO$495,8,FALSE)</f>
        <v>SI</v>
      </c>
      <c r="L656" t="str">
        <f>VLOOKUP($D656,GST!$B$7:$BO$495,9,FALSE)</f>
        <v>D+I</v>
      </c>
      <c r="M656" t="str">
        <f>VLOOKUP($D656,GST!$B$7:$BO$495,10,FALSE)</f>
        <v>TR</v>
      </c>
      <c r="N656" t="str">
        <f>VLOOKUP($D656,GST!$B$7:$BO$495,11,FALSE)</f>
        <v>SA</v>
      </c>
      <c r="O656" t="str">
        <f>VLOOKUP($D656,GST!$B$7:$BO$495,12,FALSE)</f>
        <v>nd</v>
      </c>
      <c r="P656" t="str">
        <f>VLOOKUP($D656,GST!$B$7:$BO$495,14,FALSE)</f>
        <v>nd</v>
      </c>
    </row>
    <row r="657" spans="1:16">
      <c r="A657" t="s">
        <v>55</v>
      </c>
      <c r="B657">
        <v>2015</v>
      </c>
      <c r="C657" t="s">
        <v>371</v>
      </c>
      <c r="D657" t="s">
        <v>1485</v>
      </c>
      <c r="E657" t="str">
        <f>VLOOKUP($D657,GST!$B$7:$BO$495,2,FALSE)</f>
        <v>SGPGST: Osoba nedostatnog dohotka, ako joj je prijevoz potreban radi rješavanja zdravstvenih problema (GST)</v>
      </c>
      <c r="F657" t="str">
        <f>VLOOKUP($D657,GST!$B$7:$BO$495,3,FALSE)</f>
        <v>Osoba nedostatnog dohotka, ako joj je prijevoz potreban radi rješavanja zdravstvenih problema</v>
      </c>
      <c r="G657" t="str">
        <f>VLOOKUP($D657,GST!$B$7:$BO$495,4,FALSE)</f>
        <v>nd</v>
      </c>
      <c r="H657" t="str">
        <f>VLOOKUP($D657,GST!$B$7:$BO$495,5,FALSE)</f>
        <v>GST</v>
      </c>
      <c r="I657" t="str">
        <f>VLOOKUP($D657,GST!$B$7:$BO$495,6,FALSE)</f>
        <v>Promet d.o.o.</v>
      </c>
      <c r="J657" t="str">
        <f>VLOOKUP($D657,GST!$B$7:$BO$495,7,FALSE)</f>
        <v>SU</v>
      </c>
      <c r="K657" t="str">
        <f>VLOOKUP($D657,GST!$B$7:$BO$495,8,FALSE)</f>
        <v>SI</v>
      </c>
      <c r="L657" t="str">
        <f>VLOOKUP($D657,GST!$B$7:$BO$495,9,FALSE)</f>
        <v>D+I</v>
      </c>
      <c r="M657" t="str">
        <f>VLOOKUP($D657,GST!$B$7:$BO$495,10,FALSE)</f>
        <v>TR</v>
      </c>
      <c r="N657" t="str">
        <f>VLOOKUP($D657,GST!$B$7:$BO$495,11,FALSE)</f>
        <v>SA, HL</v>
      </c>
      <c r="O657" t="str">
        <f>VLOOKUP($D657,GST!$B$7:$BO$495,12,FALSE)</f>
        <v>nd</v>
      </c>
      <c r="P657" t="str">
        <f>VLOOKUP($D657,GST!$B$7:$BO$495,14,FALSE)</f>
        <v>nd</v>
      </c>
    </row>
    <row r="658" spans="1:16">
      <c r="A658" t="s">
        <v>55</v>
      </c>
      <c r="B658">
        <v>2015</v>
      </c>
      <c r="C658" t="s">
        <v>371</v>
      </c>
      <c r="D658" t="s">
        <v>1489</v>
      </c>
      <c r="E658" t="str">
        <f>VLOOKUP($D658,GST!$B$7:$BO$495,2,FALSE)</f>
        <v>SGPGST: Nezaposleni HBDR (GST)</v>
      </c>
      <c r="F658" t="str">
        <f>VLOOKUP($D658,GST!$B$7:$BO$495,3,FALSE)</f>
        <v>Nezaposleni HBDR</v>
      </c>
      <c r="G658" t="str">
        <f>VLOOKUP($D658,GST!$B$7:$BO$495,4,FALSE)</f>
        <v>GST_02: §38.a.a.2.</v>
      </c>
      <c r="H658" t="str">
        <f>VLOOKUP($D658,GST!$B$7:$BO$495,5,FALSE)</f>
        <v>GST</v>
      </c>
      <c r="I658" t="str">
        <f>VLOOKUP($D658,GST!$B$7:$BO$495,6,FALSE)</f>
        <v>Promet d.o.o.</v>
      </c>
      <c r="J658" t="str">
        <f>VLOOKUP($D658,GST!$B$7:$BO$495,7,FALSE)</f>
        <v>SU</v>
      </c>
      <c r="K658" t="str">
        <f>VLOOKUP($D658,GST!$B$7:$BO$495,8,FALSE)</f>
        <v>KS</v>
      </c>
      <c r="L658" t="str">
        <f>VLOOKUP($D658,GST!$B$7:$BO$495,9,FALSE)</f>
        <v>ne</v>
      </c>
      <c r="M658" t="str">
        <f>VLOOKUP($D658,GST!$B$7:$BO$495,10,FALSE)</f>
        <v>TR</v>
      </c>
      <c r="N658" t="str">
        <f>VLOOKUP($D658,GST!$B$7:$BO$495,11,FALSE)</f>
        <v>UN</v>
      </c>
      <c r="O658" t="str">
        <f>VLOOKUP($D658,GST!$B$7:$BO$495,12,FALSE)</f>
        <v>nd</v>
      </c>
      <c r="P658" t="str">
        <f>VLOOKUP($D658,GST!$B$7:$BO$495,14,FALSE)</f>
        <v>nd</v>
      </c>
    </row>
    <row r="659" spans="1:16">
      <c r="A659" t="s">
        <v>55</v>
      </c>
      <c r="B659">
        <v>2015</v>
      </c>
      <c r="C659" t="s">
        <v>371</v>
      </c>
      <c r="D659" t="s">
        <v>1493</v>
      </c>
      <c r="E659" t="str">
        <f>VLOOKUP($D659,GST!$B$7:$BO$495,2,FALSE)</f>
        <v>SGPGST: Član obitelji nestalog ili poginulog HBDR-a (GST)</v>
      </c>
      <c r="F659" t="str">
        <f>VLOOKUP($D659,GST!$B$7:$BO$495,3,FALSE)</f>
        <v>Član obitelji nestalog ili poginulog HBDR-a</v>
      </c>
      <c r="G659" t="str">
        <f>VLOOKUP($D659,GST!$B$7:$BO$495,4,FALSE)</f>
        <v>GST_02: §38.a.a.6.</v>
      </c>
      <c r="H659" t="str">
        <f>VLOOKUP($D659,GST!$B$7:$BO$495,5,FALSE)</f>
        <v>GST</v>
      </c>
      <c r="I659" t="str">
        <f>VLOOKUP($D659,GST!$B$7:$BO$495,6,FALSE)</f>
        <v>Promet d.o.o.</v>
      </c>
      <c r="J659" t="str">
        <f>VLOOKUP($D659,GST!$B$7:$BO$495,7,FALSE)</f>
        <v>SU</v>
      </c>
      <c r="K659" t="str">
        <f>VLOOKUP($D659,GST!$B$7:$BO$495,8,FALSE)</f>
        <v>KS</v>
      </c>
      <c r="L659" t="str">
        <f>VLOOKUP($D659,GST!$B$7:$BO$495,9,FALSE)</f>
        <v>ne</v>
      </c>
      <c r="M659" t="str">
        <f>VLOOKUP($D659,GST!$B$7:$BO$495,10,FALSE)</f>
        <v>TR</v>
      </c>
      <c r="N659" t="str">
        <f>VLOOKUP($D659,GST!$B$7:$BO$495,11,FALSE)</f>
        <v>SU</v>
      </c>
      <c r="O659" t="str">
        <f>VLOOKUP($D659,GST!$B$7:$BO$495,12,FALSE)</f>
        <v>nd</v>
      </c>
      <c r="P659" t="str">
        <f>VLOOKUP($D659,GST!$B$7:$BO$495,14,FALSE)</f>
        <v>nd</v>
      </c>
    </row>
    <row r="660" spans="1:16">
      <c r="A660" t="s">
        <v>55</v>
      </c>
      <c r="B660">
        <v>2015</v>
      </c>
      <c r="C660" t="s">
        <v>371</v>
      </c>
      <c r="D660" t="s">
        <v>1497</v>
      </c>
      <c r="E660" t="str">
        <f>VLOOKUP($D660,GST!$B$7:$BO$495,2,FALSE)</f>
        <v>SGPGST: Osoba s tjelesnim invaliditetom od 70-100% (GST)</v>
      </c>
      <c r="F660" t="str">
        <f>VLOOKUP($D660,GST!$B$7:$BO$495,3,FALSE)</f>
        <v>Osoba s tjelesnim invaliditetom od 70-100%</v>
      </c>
      <c r="G660" t="str">
        <f>VLOOKUP($D660,GST!$B$7:$BO$495,4,FALSE)</f>
        <v>GST_02: §38.a.a.1.</v>
      </c>
      <c r="H660" t="str">
        <f>VLOOKUP($D660,GST!$B$7:$BO$495,5,FALSE)</f>
        <v>GST</v>
      </c>
      <c r="I660" t="str">
        <f>VLOOKUP($D660,GST!$B$7:$BO$495,6,FALSE)</f>
        <v>Promet d.o.o.</v>
      </c>
      <c r="J660" t="str">
        <f>VLOOKUP($D660,GST!$B$7:$BO$495,7,FALSE)</f>
        <v>SU</v>
      </c>
      <c r="K660" t="str">
        <f>VLOOKUP($D660,GST!$B$7:$BO$495,8,FALSE)</f>
        <v>KS</v>
      </c>
      <c r="L660" t="str">
        <f>VLOOKUP($D660,GST!$B$7:$BO$495,9,FALSE)</f>
        <v>ne</v>
      </c>
      <c r="M660" t="str">
        <f>VLOOKUP($D660,GST!$B$7:$BO$495,10,FALSE)</f>
        <v>TR</v>
      </c>
      <c r="N660" t="str">
        <f>VLOOKUP($D660,GST!$B$7:$BO$495,11,FALSE)</f>
        <v>DI</v>
      </c>
      <c r="O660" t="str">
        <f>VLOOKUP($D660,GST!$B$7:$BO$495,12,FALSE)</f>
        <v>nd</v>
      </c>
      <c r="P660" t="str">
        <f>VLOOKUP($D660,GST!$B$7:$BO$495,14,FALSE)</f>
        <v>nd</v>
      </c>
    </row>
    <row r="661" spans="1:16">
      <c r="A661" t="s">
        <v>55</v>
      </c>
      <c r="B661">
        <v>2015</v>
      </c>
      <c r="C661" t="s">
        <v>371</v>
      </c>
      <c r="D661" t="s">
        <v>1501</v>
      </c>
      <c r="E661" t="str">
        <f>VLOOKUP($D661,GST!$B$7:$BO$495,2,FALSE)</f>
        <v>SGPGST: Dobrovoljni darivatelji krvi; muškarac (žena) s više od 40 (20) darivanja (GST)</v>
      </c>
      <c r="F661" t="str">
        <f>VLOOKUP($D661,GST!$B$7:$BO$495,3,FALSE)</f>
        <v>Dobrovoljni darivatelji krvi; muškarac (žena) s više od 40 (20) darivanja</v>
      </c>
      <c r="G661" t="str">
        <f>VLOOKUP($D661,GST!$B$7:$BO$495,4,FALSE)</f>
        <v>GST_02: §38.a.a.3.</v>
      </c>
      <c r="H661" t="str">
        <f>VLOOKUP($D661,GST!$B$7:$BO$495,5,FALSE)</f>
        <v>GST</v>
      </c>
      <c r="I661" t="str">
        <f>VLOOKUP($D661,GST!$B$7:$BO$495,6,FALSE)</f>
        <v>Promet d.o.o.</v>
      </c>
      <c r="J661" t="str">
        <f>VLOOKUP($D661,GST!$B$7:$BO$495,7,FALSE)</f>
        <v>SU</v>
      </c>
      <c r="K661" t="str">
        <f>VLOOKUP($D661,GST!$B$7:$BO$495,8,FALSE)</f>
        <v>KS</v>
      </c>
      <c r="L661" t="str">
        <f>VLOOKUP($D661,GST!$B$7:$BO$495,9,FALSE)</f>
        <v>ne</v>
      </c>
      <c r="M661" t="str">
        <f>VLOOKUP($D661,GST!$B$7:$BO$495,10,FALSE)</f>
        <v>TR</v>
      </c>
      <c r="N661" t="str">
        <f>VLOOKUP($D661,GST!$B$7:$BO$495,11,FALSE)</f>
        <v>HL</v>
      </c>
      <c r="O661" t="str">
        <f>VLOOKUP($D661,GST!$B$7:$BO$495,12,FALSE)</f>
        <v>nd</v>
      </c>
      <c r="P661" t="str">
        <f>VLOOKUP($D661,GST!$B$7:$BO$495,14,FALSE)</f>
        <v>nd</v>
      </c>
    </row>
    <row r="662" spans="1:16">
      <c r="A662" t="s">
        <v>57</v>
      </c>
      <c r="B662">
        <v>2015</v>
      </c>
      <c r="C662" t="s">
        <v>371</v>
      </c>
      <c r="D662" t="s">
        <v>1364</v>
      </c>
      <c r="E662" t="str">
        <f>VLOOKUP($D662,GZG!$B$7:$BO$495,2,FALSE)</f>
        <v>Besplatne pokazne karte ZET-a (GZG)</v>
      </c>
      <c r="F662" t="str">
        <f>VLOOKUP($D662,GZG!$B$7:$BO$495,3,FALSE)</f>
        <v>x</v>
      </c>
      <c r="G662" t="str">
        <f>VLOOKUP($D662,GZG!$B$7:$BO$495,4,FALSE)</f>
        <v>GZG_01: §32</v>
      </c>
      <c r="H662" t="str">
        <f>VLOOKUP($D662,GZG!$B$7:$BO$495,5,FALSE)</f>
        <v>GZG</v>
      </c>
      <c r="I662" t="str">
        <f>VLOOKUP($D662,GZG!$B$7:$BO$495,6,FALSE)</f>
        <v>GZG</v>
      </c>
      <c r="J662" t="str">
        <f>VLOOKUP($D662,GZG!$B$7:$BO$495,7,FALSE)</f>
        <v>SU</v>
      </c>
      <c r="K662" t="str">
        <f>VLOOKUP($D662,GZG!$B$7:$BO$495,8,FALSE)</f>
        <v>x</v>
      </c>
      <c r="L662" t="str">
        <f>VLOOKUP($D662,GZG!$B$7:$BO$495,9,FALSE)</f>
        <v>x</v>
      </c>
      <c r="M662" t="str">
        <f>VLOOKUP($D662,GZG!$B$7:$BO$495,10,FALSE)</f>
        <v>TR</v>
      </c>
      <c r="N662" t="str">
        <f>VLOOKUP($D662,GZG!$B$7:$BO$495,11,FALSE)</f>
        <v>x</v>
      </c>
      <c r="O662" t="str">
        <f>VLOOKUP($D662,GZG!$B$7:$BO$495,12,FALSE)</f>
        <v>nd</v>
      </c>
      <c r="P662" t="str">
        <f>VLOOKUP($D662,GZG!$B$7:$BO$495,14,FALSE)</f>
        <v>nd</v>
      </c>
    </row>
    <row r="663" spans="1:16">
      <c r="A663" t="s">
        <v>57</v>
      </c>
      <c r="B663">
        <v>2015</v>
      </c>
      <c r="C663" t="s">
        <v>371</v>
      </c>
      <c r="D663" t="s">
        <v>1367</v>
      </c>
      <c r="E663" t="str">
        <f>VLOOKUP($D663,GZG!$B$7:$BO$495,2,FALSE)</f>
        <v>BPK-ZET: Učenik ili student (GZG)</v>
      </c>
      <c r="F663" t="str">
        <f>VLOOKUP($D663,GZG!$B$7:$BO$495,3,FALSE)</f>
        <v>Učenik; student</v>
      </c>
      <c r="G663" t="str">
        <f>VLOOKUP($D663,GZG!$B$7:$BO$495,4,FALSE)</f>
        <v>GZG_01: §33</v>
      </c>
      <c r="H663" t="str">
        <f>VLOOKUP($D663,GZG!$B$7:$BO$495,5,FALSE)</f>
        <v>GZG</v>
      </c>
      <c r="I663" t="str">
        <f>VLOOKUP($D663,GZG!$B$7:$BO$495,6,FALSE)</f>
        <v>GZG</v>
      </c>
      <c r="J663" t="str">
        <f>VLOOKUP($D663,GZG!$B$7:$BO$495,7,FALSE)</f>
        <v>SU</v>
      </c>
      <c r="K663" t="str">
        <f>VLOOKUP($D663,GZG!$B$7:$BO$495,8,FALSE)</f>
        <v>KS</v>
      </c>
      <c r="L663" t="str">
        <f>VLOOKUP($D663,GZG!$B$7:$BO$495,9,FALSE)</f>
        <v>D</v>
      </c>
      <c r="M663" t="str">
        <f>VLOOKUP($D663,GZG!$B$7:$BO$495,10,FALSE)</f>
        <v>TR</v>
      </c>
      <c r="N663" t="str">
        <f>VLOOKUP($D663,GZG!$B$7:$BO$495,11,FALSE)</f>
        <v>FA</v>
      </c>
      <c r="O663" t="str">
        <f>VLOOKUP($D663,GZG!$B$7:$BO$495,12,FALSE)</f>
        <v>nd</v>
      </c>
      <c r="P663" t="str">
        <f>VLOOKUP($D663,GZG!$B$7:$BO$495,14,FALSE)</f>
        <v>nd</v>
      </c>
    </row>
    <row r="664" spans="1:16">
      <c r="A664" t="s">
        <v>57</v>
      </c>
      <c r="B664">
        <v>2015</v>
      </c>
      <c r="C664" t="s">
        <v>371</v>
      </c>
      <c r="D664" t="s">
        <v>1371</v>
      </c>
      <c r="E664" t="str">
        <f>VLOOKUP($D664,GZG!$B$7:$BO$495,2,FALSE)</f>
        <v>BPK-ZET: Umirovljenik (GZG)</v>
      </c>
      <c r="F664" t="str">
        <f>VLOOKUP($D664,GZG!$B$7:$BO$495,3,FALSE)</f>
        <v>Umirovljenik</v>
      </c>
      <c r="G664" t="str">
        <f>VLOOKUP($D664,GZG!$B$7:$BO$495,4,FALSE)</f>
        <v>GZG_01: §32a</v>
      </c>
      <c r="H664" t="str">
        <f>VLOOKUP($D664,GZG!$B$7:$BO$495,5,FALSE)</f>
        <v>GZG</v>
      </c>
      <c r="I664" t="str">
        <f>VLOOKUP($D664,GZG!$B$7:$BO$495,6,FALSE)</f>
        <v>GZG</v>
      </c>
      <c r="J664" t="str">
        <f>VLOOKUP($D664,GZG!$B$7:$BO$495,7,FALSE)</f>
        <v>SU</v>
      </c>
      <c r="K664" t="str">
        <f>VLOOKUP($D664,GZG!$B$7:$BO$495,8,FALSE)</f>
        <v>KS</v>
      </c>
      <c r="L664" t="str">
        <f>VLOOKUP($D664,GZG!$B$7:$BO$495,9,FALSE)</f>
        <v>D</v>
      </c>
      <c r="M664" t="str">
        <f>VLOOKUP($D664,GZG!$B$7:$BO$495,10,FALSE)</f>
        <v>TR</v>
      </c>
      <c r="N664" t="str">
        <f>VLOOKUP($D664,GZG!$B$7:$BO$495,11,FALSE)</f>
        <v>OA</v>
      </c>
      <c r="O664">
        <f>VLOOKUP($D664,GZG!$B$7:$BO$495,12,FALSE)</f>
        <v>72035</v>
      </c>
      <c r="P664" t="str">
        <f>VLOOKUP($D664,GZG!$B$7:$BO$495,14,FALSE)</f>
        <v>nd</v>
      </c>
    </row>
    <row r="665" spans="1:16">
      <c r="A665" t="s">
        <v>57</v>
      </c>
      <c r="B665">
        <v>2015</v>
      </c>
      <c r="C665" t="s">
        <v>371</v>
      </c>
      <c r="D665" t="s">
        <v>1375</v>
      </c>
      <c r="E665" t="str">
        <f>VLOOKUP($D665,GZG!$B$7:$BO$495,2,FALSE)</f>
        <v>BPK-ZET: Starija osoba (GZG)</v>
      </c>
      <c r="F665" t="str">
        <f>VLOOKUP($D665,GZG!$B$7:$BO$495,3,FALSE)</f>
        <v>Osoba starija od 65 godina</v>
      </c>
      <c r="G665" t="str">
        <f>VLOOKUP($D665,GZG!$B$7:$BO$495,4,FALSE)</f>
        <v>GZG_01: §32e</v>
      </c>
      <c r="H665" t="str">
        <f>VLOOKUP($D665,GZG!$B$7:$BO$495,5,FALSE)</f>
        <v>GZG</v>
      </c>
      <c r="I665" t="str">
        <f>VLOOKUP($D665,GZG!$B$7:$BO$495,6,FALSE)</f>
        <v>GZG</v>
      </c>
      <c r="J665" t="str">
        <f>VLOOKUP($D665,GZG!$B$7:$BO$495,7,FALSE)</f>
        <v>SU</v>
      </c>
      <c r="K665" t="str">
        <f>VLOOKUP($D665,GZG!$B$7:$BO$495,8,FALSE)</f>
        <v>KS</v>
      </c>
      <c r="L665" t="str">
        <f>VLOOKUP($D665,GZG!$B$7:$BO$495,9,FALSE)</f>
        <v>D</v>
      </c>
      <c r="M665" t="str">
        <f>VLOOKUP($D665,GZG!$B$7:$BO$495,10,FALSE)</f>
        <v>TR</v>
      </c>
      <c r="N665" t="str">
        <f>VLOOKUP($D665,GZG!$B$7:$BO$495,11,FALSE)</f>
        <v>OA</v>
      </c>
      <c r="O665">
        <f>VLOOKUP($D665,GZG!$B$7:$BO$495,12,FALSE)</f>
        <v>3772</v>
      </c>
      <c r="P665" t="str">
        <f>VLOOKUP($D665,GZG!$B$7:$BO$495,14,FALSE)</f>
        <v>nd</v>
      </c>
    </row>
    <row r="666" spans="1:16">
      <c r="A666" t="s">
        <v>57</v>
      </c>
      <c r="B666">
        <v>2015</v>
      </c>
      <c r="C666" t="s">
        <v>371</v>
      </c>
      <c r="D666" t="s">
        <v>1379</v>
      </c>
      <c r="E666" t="str">
        <f>VLOOKUP($D666,GZG!$B$7:$BO$495,2,FALSE)</f>
        <v>BPK-ZET: Korisnik minimalne zajamčene naknade nesposoban za rad (GZG)</v>
      </c>
      <c r="F666" t="str">
        <f>VLOOKUP($D666,GZG!$B$7:$BO$495,3,FALSE)</f>
        <v>Korisnik minimalne zajamčene naknade nesposoban za rad</v>
      </c>
      <c r="G666" t="str">
        <f>VLOOKUP($D666,GZG!$B$7:$BO$495,4,FALSE)</f>
        <v>GZG_01: §32b</v>
      </c>
      <c r="H666" t="str">
        <f>VLOOKUP($D666,GZG!$B$7:$BO$495,5,FALSE)</f>
        <v>GZG</v>
      </c>
      <c r="I666" t="str">
        <f>VLOOKUP($D666,GZG!$B$7:$BO$495,6,FALSE)</f>
        <v>GZG</v>
      </c>
      <c r="J666" t="str">
        <f>VLOOKUP($D666,GZG!$B$7:$BO$495,7,FALSE)</f>
        <v>SU</v>
      </c>
      <c r="K666" t="str">
        <f>VLOOKUP($D666,GZG!$B$7:$BO$495,8,FALSE)</f>
        <v>SI</v>
      </c>
      <c r="L666" t="str">
        <f>VLOOKUP($D666,GZG!$B$7:$BO$495,9,FALSE)</f>
        <v>D</v>
      </c>
      <c r="M666" t="str">
        <f>VLOOKUP($D666,GZG!$B$7:$BO$495,10,FALSE)</f>
        <v>TR</v>
      </c>
      <c r="N666" t="str">
        <f>VLOOKUP($D666,GZG!$B$7:$BO$495,11,FALSE)</f>
        <v>SA</v>
      </c>
      <c r="O666">
        <f>VLOOKUP($D666,GZG!$B$7:$BO$495,12,FALSE)</f>
        <v>1203</v>
      </c>
      <c r="P666" t="str">
        <f>VLOOKUP($D666,GZG!$B$7:$BO$495,14,FALSE)</f>
        <v>nd</v>
      </c>
    </row>
    <row r="667" spans="1:16">
      <c r="A667" t="s">
        <v>57</v>
      </c>
      <c r="B667">
        <v>2015</v>
      </c>
      <c r="C667" t="s">
        <v>371</v>
      </c>
      <c r="D667" t="s">
        <v>1383</v>
      </c>
      <c r="E667" t="str">
        <f>VLOOKUP($D667,GZG!$B$7:$BO$495,2,FALSE)</f>
        <v>BPK-ZET: Nezaposlena osoba (GZG)</v>
      </c>
      <c r="F667" t="str">
        <f>VLOOKUP($D667,GZG!$B$7:$BO$495,3,FALSE)</f>
        <v>Nezaposlena osoba</v>
      </c>
      <c r="G667" t="str">
        <f>VLOOKUP($D667,GZG!$B$7:$BO$495,4,FALSE)</f>
        <v>GZG_01: §34</v>
      </c>
      <c r="H667" t="str">
        <f>VLOOKUP($D667,GZG!$B$7:$BO$495,5,FALSE)</f>
        <v>GZG</v>
      </c>
      <c r="I667" t="str">
        <f>VLOOKUP($D667,GZG!$B$7:$BO$495,6,FALSE)</f>
        <v>GZG</v>
      </c>
      <c r="J667" t="str">
        <f>VLOOKUP($D667,GZG!$B$7:$BO$495,7,FALSE)</f>
        <v>SU</v>
      </c>
      <c r="K667" t="str">
        <f>VLOOKUP($D667,GZG!$B$7:$BO$495,8,FALSE)</f>
        <v>KS</v>
      </c>
      <c r="L667" t="str">
        <f>VLOOKUP($D667,GZG!$B$7:$BO$495,9,FALSE)</f>
        <v>D</v>
      </c>
      <c r="M667" t="str">
        <f>VLOOKUP($D667,GZG!$B$7:$BO$495,10,FALSE)</f>
        <v>TR</v>
      </c>
      <c r="N667" t="str">
        <f>VLOOKUP($D667,GZG!$B$7:$BO$495,11,FALSE)</f>
        <v>UN</v>
      </c>
      <c r="O667" t="str">
        <f>VLOOKUP($D667,GZG!$B$7:$BO$495,12,FALSE)</f>
        <v>nd</v>
      </c>
      <c r="P667" t="str">
        <f>VLOOKUP($D667,GZG!$B$7:$BO$495,14,FALSE)</f>
        <v>nd</v>
      </c>
    </row>
    <row r="668" spans="1:16">
      <c r="A668" t="s">
        <v>57</v>
      </c>
      <c r="B668">
        <v>2015</v>
      </c>
      <c r="C668" t="s">
        <v>371</v>
      </c>
      <c r="D668" t="s">
        <v>1387</v>
      </c>
      <c r="E668" t="str">
        <f>VLOOKUP($D668,GZG!$B$7:$BO$495,2,FALSE)</f>
        <v>BPK-ZET: Osoba s invaliditetom koja nije zaposlena (GZG)</v>
      </c>
      <c r="F668" t="str">
        <f>VLOOKUP($D668,GZG!$B$7:$BO$495,3,FALSE)</f>
        <v>Osoba s invaliditetom koja nije zaposlena</v>
      </c>
      <c r="G668" t="str">
        <f>VLOOKUP($D668,GZG!$B$7:$BO$495,4,FALSE)</f>
        <v>GZG_01: §32c</v>
      </c>
      <c r="H668" t="str">
        <f>VLOOKUP($D668,GZG!$B$7:$BO$495,5,FALSE)</f>
        <v>GZG</v>
      </c>
      <c r="I668" t="str">
        <f>VLOOKUP($D668,GZG!$B$7:$BO$495,6,FALSE)</f>
        <v>GZG</v>
      </c>
      <c r="J668" t="str">
        <f>VLOOKUP($D668,GZG!$B$7:$BO$495,7,FALSE)</f>
        <v>SU</v>
      </c>
      <c r="K668" t="str">
        <f>VLOOKUP($D668,GZG!$B$7:$BO$495,8,FALSE)</f>
        <v>KS</v>
      </c>
      <c r="L668" t="str">
        <f>VLOOKUP($D668,GZG!$B$7:$BO$495,9,FALSE)</f>
        <v>ne</v>
      </c>
      <c r="M668" t="str">
        <f>VLOOKUP($D668,GZG!$B$7:$BO$495,10,FALSE)</f>
        <v>TR</v>
      </c>
      <c r="N668" t="str">
        <f>VLOOKUP($D668,GZG!$B$7:$BO$495,11,FALSE)</f>
        <v>DI</v>
      </c>
      <c r="O668">
        <f>VLOOKUP($D668,GZG!$B$7:$BO$495,12,FALSE)</f>
        <v>12237</v>
      </c>
      <c r="P668" t="str">
        <f>VLOOKUP($D668,GZG!$B$7:$BO$495,14,FALSE)</f>
        <v>nd</v>
      </c>
    </row>
    <row r="669" spans="1:16">
      <c r="A669" t="s">
        <v>57</v>
      </c>
      <c r="B669">
        <v>2015</v>
      </c>
      <c r="C669" t="s">
        <v>371</v>
      </c>
      <c r="D669" t="s">
        <v>1391</v>
      </c>
      <c r="E669" t="str">
        <f>VLOOKUP($D669,GZG!$B$7:$BO$495,2,FALSE)</f>
        <v>BPK-ZET: Člana obitelji smrtno stradalog, zatočenog ili nestalog HBDR-a (GZG)</v>
      </c>
      <c r="F669" t="str">
        <f>VLOOKUP($D669,GZG!$B$7:$BO$495,3,FALSE)</f>
        <v>Član obitelji smrtno stradalog, zatočenog ili nestalog HBDR-a</v>
      </c>
      <c r="G669" t="str">
        <f>VLOOKUP($D669,GZG!$B$7:$BO$495,4,FALSE)</f>
        <v>GZG_01: §32g</v>
      </c>
      <c r="H669" t="str">
        <f>VLOOKUP($D669,GZG!$B$7:$BO$495,5,FALSE)</f>
        <v>GZG</v>
      </c>
      <c r="I669" t="str">
        <f>VLOOKUP($D669,GZG!$B$7:$BO$495,6,FALSE)</f>
        <v>GZG</v>
      </c>
      <c r="J669" t="str">
        <f>VLOOKUP($D669,GZG!$B$7:$BO$495,7,FALSE)</f>
        <v>SU</v>
      </c>
      <c r="K669" t="str">
        <f>VLOOKUP($D669,GZG!$B$7:$BO$495,8,FALSE)</f>
        <v>KS</v>
      </c>
      <c r="L669" t="str">
        <f>VLOOKUP($D669,GZG!$B$7:$BO$495,9,FALSE)</f>
        <v>ne</v>
      </c>
      <c r="M669" t="str">
        <f>VLOOKUP($D669,GZG!$B$7:$BO$495,10,FALSE)</f>
        <v>TR</v>
      </c>
      <c r="N669" t="str">
        <f>VLOOKUP($D669,GZG!$B$7:$BO$495,11,FALSE)</f>
        <v>SU</v>
      </c>
      <c r="O669">
        <f>VLOOKUP($D669,GZG!$B$7:$BO$495,12,FALSE)</f>
        <v>964</v>
      </c>
      <c r="P669">
        <f>VLOOKUP($D669,GZG!$B$7:$BO$495,14,FALSE)</f>
        <v>1120503</v>
      </c>
    </row>
    <row r="670" spans="1:16">
      <c r="A670" t="s">
        <v>57</v>
      </c>
      <c r="B670">
        <v>2015</v>
      </c>
      <c r="C670" t="s">
        <v>371</v>
      </c>
      <c r="D670" t="s">
        <v>1397</v>
      </c>
      <c r="E670" t="str">
        <f>VLOOKUP($D670,GZG!$B$7:$BO$495,2,FALSE)</f>
        <v>BPK-ZET: Osobe sa statusom roditelja njegovatelja ili njegovatelja (GZG)</v>
      </c>
      <c r="F670" t="str">
        <f>VLOOKUP($D670,GZG!$B$7:$BO$495,3,FALSE)</f>
        <v>Osoba sa statusom roditelja njegovatelja ili njegovatelja</v>
      </c>
      <c r="G670" t="str">
        <f>VLOOKUP($D670,GZG!$B$7:$BO$495,4,FALSE)</f>
        <v>GZG_01: §32d</v>
      </c>
      <c r="H670" t="str">
        <f>VLOOKUP($D670,GZG!$B$7:$BO$495,5,FALSE)</f>
        <v>GZG</v>
      </c>
      <c r="I670" t="str">
        <f>VLOOKUP($D670,GZG!$B$7:$BO$495,6,FALSE)</f>
        <v>GZG</v>
      </c>
      <c r="J670" t="str">
        <f>VLOOKUP($D670,GZG!$B$7:$BO$495,7,FALSE)</f>
        <v>SU</v>
      </c>
      <c r="K670" t="str">
        <f>VLOOKUP($D670,GZG!$B$7:$BO$495,8,FALSE)</f>
        <v>KS</v>
      </c>
      <c r="L670" t="str">
        <f>VLOOKUP($D670,GZG!$B$7:$BO$495,9,FALSE)</f>
        <v>ne</v>
      </c>
      <c r="M670" t="str">
        <f>VLOOKUP($D670,GZG!$B$7:$BO$495,10,FALSE)</f>
        <v>TR</v>
      </c>
      <c r="N670" t="str">
        <f>VLOOKUP($D670,GZG!$B$7:$BO$495,11,FALSE)</f>
        <v>DI</v>
      </c>
      <c r="O670">
        <f>VLOOKUP($D670,GZG!$B$7:$BO$495,12,FALSE)</f>
        <v>41</v>
      </c>
      <c r="P670" t="str">
        <f>VLOOKUP($D670,GZG!$B$7:$BO$495,14,FALSE)</f>
        <v>nd</v>
      </c>
    </row>
    <row r="671" spans="1:16">
      <c r="A671" t="s">
        <v>57</v>
      </c>
      <c r="B671">
        <v>2015</v>
      </c>
      <c r="C671" t="s">
        <v>371</v>
      </c>
      <c r="D671" t="s">
        <v>1401</v>
      </c>
      <c r="E671" t="str">
        <f>VLOOKUP($D671,GZG!$B$7:$BO$495,2,FALSE)</f>
        <v>BPK-ZET: Osoba pratitelj slijepe osobe (GZG)</v>
      </c>
      <c r="F671" t="str">
        <f>VLOOKUP($D671,GZG!$B$7:$BO$495,3,FALSE)</f>
        <v xml:space="preserve">Pratitelj slijepe osobe </v>
      </c>
      <c r="G671" t="str">
        <f>VLOOKUP($D671,GZG!$B$7:$BO$495,4,FALSE)</f>
        <v>GZG_01: §32c</v>
      </c>
      <c r="H671" t="str">
        <f>VLOOKUP($D671,GZG!$B$7:$BO$495,5,FALSE)</f>
        <v>GZG</v>
      </c>
      <c r="I671" t="str">
        <f>VLOOKUP($D671,GZG!$B$7:$BO$495,6,FALSE)</f>
        <v>GZG</v>
      </c>
      <c r="J671" t="str">
        <f>VLOOKUP($D671,GZG!$B$7:$BO$495,7,FALSE)</f>
        <v>SU</v>
      </c>
      <c r="K671" t="str">
        <f>VLOOKUP($D671,GZG!$B$7:$BO$495,8,FALSE)</f>
        <v>KS</v>
      </c>
      <c r="L671" t="str">
        <f>VLOOKUP($D671,GZG!$B$7:$BO$495,9,FALSE)</f>
        <v>ne</v>
      </c>
      <c r="M671" t="str">
        <f>VLOOKUP($D671,GZG!$B$7:$BO$495,10,FALSE)</f>
        <v>TR</v>
      </c>
      <c r="N671" t="str">
        <f>VLOOKUP($D671,GZG!$B$7:$BO$495,11,FALSE)</f>
        <v>DI</v>
      </c>
      <c r="O671">
        <f>VLOOKUP($D671,GZG!$B$7:$BO$495,12,FALSE)</f>
        <v>298</v>
      </c>
      <c r="P671" t="str">
        <f>VLOOKUP($D671,GZG!$B$7:$BO$495,14,FALSE)</f>
        <v>nd</v>
      </c>
    </row>
    <row r="672" spans="1:16">
      <c r="A672" t="s">
        <v>57</v>
      </c>
      <c r="B672">
        <v>2015</v>
      </c>
      <c r="C672" t="s">
        <v>371</v>
      </c>
      <c r="D672" t="s">
        <v>1404</v>
      </c>
      <c r="E672" t="str">
        <f>VLOOKUP($D672,GZG!$B$7:$BO$495,2,FALSE)</f>
        <v>BPK-ZET: Dobrovoljni davatelj krvi (GZG)</v>
      </c>
      <c r="F672" t="str">
        <f>VLOOKUP($D672,GZG!$B$7:$BO$495,3,FALSE)</f>
        <v xml:space="preserve">Dobrovoljni davatelj krvi </v>
      </c>
      <c r="G672" t="str">
        <f>VLOOKUP($D672,GZG!$B$7:$BO$495,4,FALSE)</f>
        <v>GZG_01: §32f</v>
      </c>
      <c r="H672" t="str">
        <f>VLOOKUP($D672,GZG!$B$7:$BO$495,5,FALSE)</f>
        <v>GZG</v>
      </c>
      <c r="I672" t="str">
        <f>VLOOKUP($D672,GZG!$B$7:$BO$495,6,FALSE)</f>
        <v>GZG</v>
      </c>
      <c r="J672" t="str">
        <f>VLOOKUP($D672,GZG!$B$7:$BO$495,7,FALSE)</f>
        <v>SU</v>
      </c>
      <c r="K672" t="str">
        <f>VLOOKUP($D672,GZG!$B$7:$BO$495,8,FALSE)</f>
        <v>KS</v>
      </c>
      <c r="L672" t="str">
        <f>VLOOKUP($D672,GZG!$B$7:$BO$495,9,FALSE)</f>
        <v>ne</v>
      </c>
      <c r="M672" t="str">
        <f>VLOOKUP($D672,GZG!$B$7:$BO$495,10,FALSE)</f>
        <v>TR</v>
      </c>
      <c r="N672" t="str">
        <f>VLOOKUP($D672,GZG!$B$7:$BO$495,11,FALSE)</f>
        <v>HL</v>
      </c>
      <c r="O672">
        <f>VLOOKUP($D672,GZG!$B$7:$BO$495,12,FALSE)</f>
        <v>3333</v>
      </c>
      <c r="P672" t="str">
        <f>VLOOKUP($D672,GZG!$B$7:$BO$495,14,FALSE)</f>
        <v>nd</v>
      </c>
    </row>
    <row r="673" spans="1:16">
      <c r="A673" t="s">
        <v>51</v>
      </c>
      <c r="B673">
        <v>2015</v>
      </c>
      <c r="C673" t="s">
        <v>371</v>
      </c>
      <c r="D673" t="s">
        <v>1675</v>
      </c>
      <c r="E673" t="str">
        <f>VLOOKUP($D673,GOS!$B$7:$BO$495,2,FALSE)</f>
        <v xml:space="preserve">PPTJP: Pomoć u organiziranju prijevoza osoba s invaliditetom (GOS) </v>
      </c>
      <c r="F673" t="str">
        <f>VLOOKUP($D673,GOS!$B$7:$BO$495,3,FALSE)</f>
        <v>Osoba s invaliditetom</v>
      </c>
      <c r="G673" t="str">
        <f>VLOOKUP($D673,GOS!$B$7:$BO$495,4,FALSE)</f>
        <v>GOS_01: §23.</v>
      </c>
      <c r="H673" t="str">
        <f>VLOOKUP($D673,GOS!$B$7:$BO$495,5,FALSE)</f>
        <v>GOS</v>
      </c>
      <c r="I673" t="str">
        <f>VLOOKUP($D673,GOS!$B$7:$BO$495,6,FALSE)</f>
        <v>GOS</v>
      </c>
      <c r="J673" t="str">
        <f>VLOOKUP($D673,GOS!$B$7:$BO$495,7,FALSE)</f>
        <v>SU</v>
      </c>
      <c r="K673" t="str">
        <f>VLOOKUP($D673,GOS!$B$7:$BO$495,8,FALSE)</f>
        <v>KS</v>
      </c>
      <c r="L673" t="str">
        <f>VLOOKUP($D673,GOS!$B$7:$BO$495,9,FALSE)</f>
        <v>ne</v>
      </c>
      <c r="M673" t="str">
        <f>VLOOKUP($D673,GOS!$B$7:$BO$495,10,FALSE)</f>
        <v>TR</v>
      </c>
      <c r="N673" t="str">
        <f>VLOOKUP($D673,GOS!$B$7:$BO$495,11,FALSE)</f>
        <v>DI</v>
      </c>
      <c r="O673" t="str">
        <f>VLOOKUP($D673,GOS!$B$7:$BO$495,12,FALSE)</f>
        <v>nd</v>
      </c>
      <c r="P673" t="str">
        <f>VLOOKUP($D673,GOS!$B$7:$BO$495,14,FALSE)</f>
        <v>nd</v>
      </c>
    </row>
    <row r="674" spans="1:16">
      <c r="A674" t="s">
        <v>55</v>
      </c>
      <c r="B674">
        <v>2015</v>
      </c>
      <c r="C674" t="s">
        <v>371</v>
      </c>
      <c r="D674" t="s">
        <v>1505</v>
      </c>
      <c r="E674" t="str">
        <f>VLOOKUP($D674,GST!$B$7:$BO$495,2,FALSE)</f>
        <v>Besplatni prijevoz za djecu s teškoćama u razvoju (GST)</v>
      </c>
      <c r="F674" t="str">
        <f>VLOOKUP($D674,GST!$B$7:$BO$495,3,FALSE)</f>
        <v>Djeci s teškoćama u razvoju</v>
      </c>
      <c r="G674" t="str">
        <f>VLOOKUP($D674,GST!$B$7:$BO$495,4,FALSE)</f>
        <v>GST_01: §16.</v>
      </c>
      <c r="H674" t="str">
        <f>VLOOKUP($D674,GST!$B$7:$BO$495,5,FALSE)</f>
        <v>GST</v>
      </c>
      <c r="I674" t="str">
        <f>VLOOKUP($D674,GST!$B$7:$BO$495,6,FALSE)</f>
        <v>GST</v>
      </c>
      <c r="J674" t="str">
        <f>VLOOKUP($D674,GST!$B$7:$BO$495,7,FALSE)</f>
        <v>UR</v>
      </c>
      <c r="K674" t="str">
        <f>VLOOKUP($D674,GST!$B$7:$BO$495,8,FALSE)</f>
        <v>KS</v>
      </c>
      <c r="L674" t="str">
        <f>VLOOKUP($D674,GST!$B$7:$BO$495,9,FALSE)</f>
        <v>ne</v>
      </c>
      <c r="M674" t="str">
        <f>VLOOKUP($D674,GST!$B$7:$BO$495,10,FALSE)</f>
        <v>TR</v>
      </c>
      <c r="N674" t="str">
        <f>VLOOKUP($D674,GST!$B$7:$BO$495,11,FALSE)</f>
        <v>DI</v>
      </c>
      <c r="O674" t="str">
        <f>VLOOKUP($D674,GST!$B$7:$BO$495,12,FALSE)</f>
        <v>nd</v>
      </c>
      <c r="P674" t="str">
        <f>VLOOKUP($D674,GST!$B$7:$BO$495,14,FALSE)</f>
        <v>nd</v>
      </c>
    </row>
    <row r="675" spans="1:16">
      <c r="A675" t="s">
        <v>55</v>
      </c>
      <c r="B675">
        <v>2015</v>
      </c>
      <c r="C675" t="s">
        <v>371</v>
      </c>
      <c r="D675" t="s">
        <v>1509</v>
      </c>
      <c r="E675" t="str">
        <f>VLOOKUP($D675,GST!$B$7:$BO$495,2,FALSE)</f>
        <v>Subvencija usluga organiziranog prijevoza za osobe s invaliditetom (GST)</v>
      </c>
      <c r="F675" t="str">
        <f>VLOOKUP($D675,GST!$B$7:$BO$495,3,FALSE)</f>
        <v>Osobe s invaliditetom koje se kreću pomoću invalidskih kolica i osobe s teškim motoričkim smetnjama</v>
      </c>
      <c r="G675" t="str">
        <f>VLOOKUP($D675,GST!$B$7:$BO$495,4,FALSE)</f>
        <v>GST_01: §31.</v>
      </c>
      <c r="H675" t="str">
        <f>VLOOKUP($D675,GST!$B$7:$BO$495,5,FALSE)</f>
        <v>GST</v>
      </c>
      <c r="I675" t="str">
        <f>VLOOKUP($D675,GST!$B$7:$BO$495,6,FALSE)</f>
        <v>GST</v>
      </c>
      <c r="J675" t="str">
        <f>VLOOKUP($D675,GST!$B$7:$BO$495,7,FALSE)</f>
        <v>UR</v>
      </c>
      <c r="K675" t="str">
        <f>VLOOKUP($D675,GST!$B$7:$BO$495,8,FALSE)</f>
        <v>KS</v>
      </c>
      <c r="L675" t="str">
        <f>VLOOKUP($D675,GST!$B$7:$BO$495,9,FALSE)</f>
        <v>ne</v>
      </c>
      <c r="M675" t="str">
        <f>VLOOKUP($D675,GST!$B$7:$BO$495,10,FALSE)</f>
        <v>TR</v>
      </c>
      <c r="N675" t="str">
        <f>VLOOKUP($D675,GST!$B$7:$BO$495,11,FALSE)</f>
        <v>DI</v>
      </c>
      <c r="O675" t="str">
        <f>VLOOKUP($D675,GST!$B$7:$BO$495,12,FALSE)</f>
        <v>nd</v>
      </c>
      <c r="P675" t="str">
        <f>VLOOKUP($D675,GST!$B$7:$BO$495,14,FALSE)</f>
        <v>nd</v>
      </c>
    </row>
    <row r="676" spans="1:16">
      <c r="A676" t="s">
        <v>47</v>
      </c>
      <c r="B676">
        <v>2011</v>
      </c>
      <c r="C676" t="s">
        <v>338</v>
      </c>
      <c r="D676" t="s">
        <v>1157</v>
      </c>
      <c r="E676" t="str">
        <f>VLOOKUP($D676,DSR!$B$7:$HS$1000,2,FALSE)</f>
        <v>Novčana naknada za vrijeme nezaposlenosti</v>
      </c>
      <c r="F676" t="str">
        <f>VLOOKUP($D676,DSR!$B$7:$HS$1000,3,FALSE)</f>
        <v>Nezaposlena osoba, po prestanku radnog odnosa</v>
      </c>
      <c r="G676" t="str">
        <f>VLOOKUP($D676,DSR!$B$7:$HS$1000,4,FALSE)</f>
        <v>DSR_031: §37-49</v>
      </c>
      <c r="H676" t="str">
        <f>VLOOKUP($D676,DSR!$B$7:$HS$1000,5,FALSE)</f>
        <v>MRMS</v>
      </c>
      <c r="I676" t="str">
        <f>VLOOKUP($D676,DSR!$B$7:$HS$1000,6,FALSE)</f>
        <v>HZZ</v>
      </c>
      <c r="J676" t="str">
        <f>VLOOKUP($D676,DSR!$B$7:$HS$1000,7,FALSE)</f>
        <v>NN</v>
      </c>
      <c r="K676" t="str">
        <f>VLOOKUP($D676,DSR!$B$7:$HS$1000,8,FALSE)</f>
        <v>OS</v>
      </c>
      <c r="L676" t="str">
        <f>VLOOKUP($D676,DSR!$B$7:$HS$1000,9,FALSE)</f>
        <v>ne</v>
      </c>
      <c r="M676" t="str">
        <f>VLOOKUP($D676,DSR!$B$7:$HS$1000,10,FALSE)</f>
        <v>DD</v>
      </c>
      <c r="N676" t="str">
        <f>VLOOKUP($D676,DSR!$B$7:$HS$1000,11,FALSE)</f>
        <v>UN</v>
      </c>
      <c r="O676" t="s">
        <v>18</v>
      </c>
      <c r="P676">
        <v>1392179247</v>
      </c>
    </row>
    <row r="677" spans="1:16">
      <c r="A677" t="s">
        <v>47</v>
      </c>
      <c r="B677">
        <v>2012</v>
      </c>
      <c r="C677" t="s">
        <v>338</v>
      </c>
      <c r="D677" t="s">
        <v>1157</v>
      </c>
      <c r="E677" t="str">
        <f>VLOOKUP($D677,DSR!$B$7:$HS$1000,2,FALSE)</f>
        <v>Novčana naknada za vrijeme nezaposlenosti</v>
      </c>
      <c r="F677" t="str">
        <f>VLOOKUP($D677,DSR!$B$7:$HS$1000,3,FALSE)</f>
        <v>Nezaposlena osoba, po prestanku radnog odnosa</v>
      </c>
      <c r="G677" t="str">
        <f>VLOOKUP($D677,DSR!$B$7:$HS$1000,4,FALSE)</f>
        <v>DSR_031: §37-49</v>
      </c>
      <c r="H677" t="str">
        <f>VLOOKUP($D677,DSR!$B$7:$HS$1000,5,FALSE)</f>
        <v>MRMS</v>
      </c>
      <c r="I677" t="str">
        <f>VLOOKUP($D677,DSR!$B$7:$HS$1000,6,FALSE)</f>
        <v>HZZ</v>
      </c>
      <c r="J677" t="str">
        <f>VLOOKUP($D677,DSR!$B$7:$HS$1000,7,FALSE)</f>
        <v>NN</v>
      </c>
      <c r="K677" t="str">
        <f>VLOOKUP($D677,DSR!$B$7:$HS$1000,8,FALSE)</f>
        <v>OS</v>
      </c>
      <c r="L677" t="str">
        <f>VLOOKUP($D677,DSR!$B$7:$HS$1000,9,FALSE)</f>
        <v>ne</v>
      </c>
      <c r="M677" t="str">
        <f>VLOOKUP($D677,DSR!$B$7:$HS$1000,10,FALSE)</f>
        <v>DD</v>
      </c>
      <c r="N677" t="str">
        <f>VLOOKUP($D677,DSR!$B$7:$HS$1000,11,FALSE)</f>
        <v>UN</v>
      </c>
    </row>
    <row r="678" spans="1:16">
      <c r="A678" t="s">
        <v>47</v>
      </c>
      <c r="B678">
        <v>2013</v>
      </c>
      <c r="C678" t="s">
        <v>338</v>
      </c>
      <c r="D678" t="s">
        <v>1157</v>
      </c>
      <c r="E678" t="str">
        <f>VLOOKUP($D678,DSR!$B$7:$HS$1000,2,FALSE)</f>
        <v>Novčana naknada za vrijeme nezaposlenosti</v>
      </c>
      <c r="F678" t="str">
        <f>VLOOKUP($D678,DSR!$B$7:$HS$1000,3,FALSE)</f>
        <v>Nezaposlena osoba, po prestanku radnog odnosa</v>
      </c>
      <c r="G678" t="str">
        <f>VLOOKUP($D678,DSR!$B$7:$HS$1000,4,FALSE)</f>
        <v>DSR_031: §37-49</v>
      </c>
      <c r="H678" t="str">
        <f>VLOOKUP($D678,DSR!$B$7:$HS$1000,5,FALSE)</f>
        <v>MRMS</v>
      </c>
      <c r="I678" t="str">
        <f>VLOOKUP($D678,DSR!$B$7:$HS$1000,6,FALSE)</f>
        <v>HZZ</v>
      </c>
      <c r="J678" t="str">
        <f>VLOOKUP($D678,DSR!$B$7:$HS$1000,7,FALSE)</f>
        <v>NN</v>
      </c>
      <c r="K678" t="str">
        <f>VLOOKUP($D678,DSR!$B$7:$HS$1000,8,FALSE)</f>
        <v>OS</v>
      </c>
      <c r="L678" t="str">
        <f>VLOOKUP($D678,DSR!$B$7:$HS$1000,9,FALSE)</f>
        <v>ne</v>
      </c>
      <c r="M678" t="str">
        <f>VLOOKUP($D678,DSR!$B$7:$HS$1000,10,FALSE)</f>
        <v>DD</v>
      </c>
      <c r="N678" t="str">
        <f>VLOOKUP($D678,DSR!$B$7:$HS$1000,11,FALSE)</f>
        <v>UN</v>
      </c>
      <c r="O678" s="247" t="str">
        <f>VLOOKUP($D678,DSR!$B$7:$HS$1000,20,FALSE)</f>
        <v>nd</v>
      </c>
      <c r="P678">
        <f>VLOOKUP($D678,DSR!$B$7:$HS$1000,22,FALSE)</f>
        <v>1402194632</v>
      </c>
    </row>
    <row r="679" spans="1:16">
      <c r="A679" t="s">
        <v>47</v>
      </c>
      <c r="B679">
        <v>2014</v>
      </c>
      <c r="C679" t="s">
        <v>338</v>
      </c>
      <c r="D679" t="s">
        <v>1157</v>
      </c>
      <c r="E679" t="str">
        <f>VLOOKUP($D679,DSR!$B$7:$HS$1000,2,FALSE)</f>
        <v>Novčana naknada za vrijeme nezaposlenosti</v>
      </c>
      <c r="F679" t="str">
        <f>VLOOKUP($D679,DSR!$B$7:$HS$1000,3,FALSE)</f>
        <v>Nezaposlena osoba, po prestanku radnog odnosa</v>
      </c>
      <c r="G679" t="str">
        <f>VLOOKUP($D679,DSR!$B$7:$HS$1000,4,FALSE)</f>
        <v>DSR_031: §37-49</v>
      </c>
      <c r="H679" t="str">
        <f>VLOOKUP($D679,DSR!$B$7:$HS$1000,5,FALSE)</f>
        <v>MRMS</v>
      </c>
      <c r="I679" t="str">
        <f>VLOOKUP($D679,DSR!$B$7:$HS$1000,6,FALSE)</f>
        <v>HZZ</v>
      </c>
      <c r="J679" t="str">
        <f>VLOOKUP($D679,DSR!$B$7:$HS$1000,7,FALSE)</f>
        <v>NN</v>
      </c>
      <c r="K679" t="str">
        <f>VLOOKUP($D679,DSR!$B$7:$HS$1000,8,FALSE)</f>
        <v>OS</v>
      </c>
      <c r="L679" t="str">
        <f>VLOOKUP($D679,DSR!$B$7:$HS$1000,9,FALSE)</f>
        <v>ne</v>
      </c>
      <c r="M679" t="str">
        <f>VLOOKUP($D679,DSR!$B$7:$HS$1000,10,FALSE)</f>
        <v>DD</v>
      </c>
      <c r="N679" t="str">
        <f>VLOOKUP($D679,DSR!$B$7:$HS$1000,11,FALSE)</f>
        <v>UN</v>
      </c>
      <c r="O679" s="247" t="str">
        <f>VLOOKUP($D679,DSR!$B$7:$HS$1000,24,FALSE)</f>
        <v>nd</v>
      </c>
      <c r="P679">
        <f>VLOOKUP($D679,DSR!$B$7:$HS$1000,26,FALSE)</f>
        <v>1244660315</v>
      </c>
    </row>
    <row r="680" spans="1:16">
      <c r="A680" t="s">
        <v>47</v>
      </c>
      <c r="B680">
        <v>2015</v>
      </c>
      <c r="C680" t="s">
        <v>338</v>
      </c>
      <c r="D680" t="s">
        <v>1157</v>
      </c>
      <c r="E680" t="str">
        <f>VLOOKUP($D680,DSR!$B$7:$HS$1000,2,FALSE)</f>
        <v>Novčana naknada za vrijeme nezaposlenosti</v>
      </c>
      <c r="F680" t="str">
        <f>VLOOKUP($D680,DSR!$B$7:$HS$1000,3,FALSE)</f>
        <v>Nezaposlena osoba, po prestanku radnog odnosa</v>
      </c>
      <c r="G680" t="str">
        <f>VLOOKUP($D680,DSR!$B$7:$HS$1000,4,FALSE)</f>
        <v>DSR_031: §37-49</v>
      </c>
      <c r="H680" t="str">
        <f>VLOOKUP($D680,DSR!$B$7:$HS$1000,5,FALSE)</f>
        <v>MRMS</v>
      </c>
      <c r="I680" t="str">
        <f>VLOOKUP($D680,DSR!$B$7:$HS$1000,6,FALSE)</f>
        <v>HZZ</v>
      </c>
      <c r="J680" t="str">
        <f>VLOOKUP($D680,DSR!$B$7:$HS$1000,7,FALSE)</f>
        <v>NN</v>
      </c>
      <c r="K680" t="str">
        <f>VLOOKUP($D680,DSR!$B$7:$HS$1000,8,FALSE)</f>
        <v>OS</v>
      </c>
      <c r="L680" t="str">
        <f>VLOOKUP($D680,DSR!$B$7:$HS$1000,9,FALSE)</f>
        <v>ne</v>
      </c>
      <c r="M680" t="str">
        <f>VLOOKUP($D680,DSR!$B$7:$HS$1000,10,FALSE)</f>
        <v>DD</v>
      </c>
      <c r="N680" t="str">
        <f>VLOOKUP($D680,DSR!$B$7:$HS$1000,11,FALSE)</f>
        <v>UN</v>
      </c>
      <c r="O680" s="247" t="str">
        <f>VLOOKUP($D680,DSR!$B$7:$HS$1000,28,FALSE)</f>
        <v>nd</v>
      </c>
      <c r="P680">
        <f>VLOOKUP($D680,DSR!$B$7:$HS$1000,30,FALSE)</f>
        <v>1077458822</v>
      </c>
    </row>
    <row r="681" spans="1:16">
      <c r="A681" t="s">
        <v>47</v>
      </c>
      <c r="B681">
        <v>2016</v>
      </c>
      <c r="C681" t="s">
        <v>338</v>
      </c>
      <c r="D681" t="s">
        <v>1157</v>
      </c>
      <c r="E681" t="str">
        <f>VLOOKUP($D681,DSR!$B$7:$HS$1000,2,FALSE)</f>
        <v>Novčana naknada za vrijeme nezaposlenosti</v>
      </c>
      <c r="F681" t="str">
        <f>VLOOKUP($D681,DSR!$B$7:$HS$1000,3,FALSE)</f>
        <v>Nezaposlena osoba, po prestanku radnog odnosa</v>
      </c>
      <c r="G681" t="str">
        <f>VLOOKUP($D681,DSR!$B$7:$HS$1000,4,FALSE)</f>
        <v>DSR_031: §37-49</v>
      </c>
      <c r="H681" t="str">
        <f>VLOOKUP($D681,DSR!$B$7:$HS$1000,5,FALSE)</f>
        <v>MRMS</v>
      </c>
      <c r="I681" t="str">
        <f>VLOOKUP($D681,DSR!$B$7:$HS$1000,6,FALSE)</f>
        <v>HZZ</v>
      </c>
      <c r="J681" t="str">
        <f>VLOOKUP($D681,DSR!$B$7:$HS$1000,7,FALSE)</f>
        <v>NN</v>
      </c>
      <c r="K681" t="str">
        <f>VLOOKUP($D681,DSR!$B$7:$HS$1000,8,FALSE)</f>
        <v>OS</v>
      </c>
      <c r="L681" t="str">
        <f>VLOOKUP($D681,DSR!$B$7:$HS$1000,9,FALSE)</f>
        <v>ne</v>
      </c>
      <c r="M681" t="str">
        <f>VLOOKUP($D681,DSR!$B$7:$HS$1000,10,FALSE)</f>
        <v>DD</v>
      </c>
      <c r="N681" t="str">
        <f>VLOOKUP($D681,DSR!$B$7:$HS$1000,11,FALSE)</f>
        <v>UN</v>
      </c>
      <c r="O681" s="247" t="str">
        <f>VLOOKUP($D681,DSR!$B$7:$HS$1000,32,FALSE)</f>
        <v>nd</v>
      </c>
      <c r="P681" t="str">
        <f>VLOOKUP($D681,DSR!$B$7:$HS$1000,34,FALSE)</f>
        <v>nd</v>
      </c>
    </row>
    <row r="682" spans="1:16">
      <c r="A682" t="s">
        <v>47</v>
      </c>
      <c r="B682">
        <v>2011</v>
      </c>
      <c r="C682" t="s">
        <v>338</v>
      </c>
      <c r="D682" t="s">
        <v>1166</v>
      </c>
      <c r="E682" t="str">
        <f>VLOOKUP($D682,DSR!$B$7:$HS$1000,2,FALSE)</f>
        <v>Novčana naknada za vrijeme nezaposlenosti, osnovna, uz mjesečne isplate</v>
      </c>
      <c r="F682" t="str">
        <f>VLOOKUP($D682,DSR!$B$7:$HS$1000,3,FALSE)</f>
        <v>Nezaposlena osoba, po prestanku radnog odnosa</v>
      </c>
      <c r="G682" t="str">
        <f>VLOOKUP($D682,DSR!$B$7:$HS$1000,4,FALSE)</f>
        <v>DSR_031: §37-49</v>
      </c>
      <c r="H682" t="str">
        <f>VLOOKUP($D682,DSR!$B$7:$HS$1000,5,FALSE)</f>
        <v>MRMS</v>
      </c>
      <c r="I682" t="str">
        <f>VLOOKUP($D682,DSR!$B$7:$HS$1000,6,FALSE)</f>
        <v>HZZ</v>
      </c>
      <c r="J682" t="str">
        <f>VLOOKUP($D682,DSR!$B$7:$HS$1000,7,FALSE)</f>
        <v>NN</v>
      </c>
      <c r="K682" t="str">
        <f>VLOOKUP($D682,DSR!$B$7:$HS$1000,8,FALSE)</f>
        <v>OS</v>
      </c>
      <c r="L682" t="str">
        <f>VLOOKUP($D682,DSR!$B$7:$HS$1000,9,FALSE)</f>
        <v>ne</v>
      </c>
      <c r="M682" t="str">
        <f>VLOOKUP($D682,DSR!$B$7:$HS$1000,10,FALSE)</f>
        <v>DD</v>
      </c>
      <c r="N682" t="str">
        <f>VLOOKUP($D682,DSR!$B$7:$HS$1000,11,FALSE)</f>
        <v>UN</v>
      </c>
      <c r="O682">
        <v>142880</v>
      </c>
      <c r="P682" t="s">
        <v>18</v>
      </c>
    </row>
    <row r="683" spans="1:16">
      <c r="A683" t="s">
        <v>47</v>
      </c>
      <c r="B683">
        <v>2012</v>
      </c>
      <c r="C683" t="s">
        <v>338</v>
      </c>
      <c r="D683" t="s">
        <v>1166</v>
      </c>
      <c r="E683" t="str">
        <f>VLOOKUP($D683,DSR!$B$7:$HS$1000,2,FALSE)</f>
        <v>Novčana naknada za vrijeme nezaposlenosti, osnovna, uz mjesečne isplate</v>
      </c>
      <c r="F683" t="str">
        <f>VLOOKUP($D683,DSR!$B$7:$HS$1000,3,FALSE)</f>
        <v>Nezaposlena osoba, po prestanku radnog odnosa</v>
      </c>
      <c r="G683" t="str">
        <f>VLOOKUP($D683,DSR!$B$7:$HS$1000,4,FALSE)</f>
        <v>DSR_031: §37-49</v>
      </c>
      <c r="H683" t="str">
        <f>VLOOKUP($D683,DSR!$B$7:$HS$1000,5,FALSE)</f>
        <v>MRMS</v>
      </c>
      <c r="I683" t="str">
        <f>VLOOKUP($D683,DSR!$B$7:$HS$1000,6,FALSE)</f>
        <v>HZZ</v>
      </c>
      <c r="J683" t="str">
        <f>VLOOKUP($D683,DSR!$B$7:$HS$1000,7,FALSE)</f>
        <v>NN</v>
      </c>
      <c r="K683" t="str">
        <f>VLOOKUP($D683,DSR!$B$7:$HS$1000,8,FALSE)</f>
        <v>OS</v>
      </c>
      <c r="L683" t="str">
        <f>VLOOKUP($D683,DSR!$B$7:$HS$1000,9,FALSE)</f>
        <v>ne</v>
      </c>
      <c r="M683" t="str">
        <f>VLOOKUP($D683,DSR!$B$7:$HS$1000,10,FALSE)</f>
        <v>DD</v>
      </c>
      <c r="N683" t="str">
        <f>VLOOKUP($D683,DSR!$B$7:$HS$1000,11,FALSE)</f>
        <v>UN</v>
      </c>
    </row>
    <row r="684" spans="1:16">
      <c r="A684" t="s">
        <v>47</v>
      </c>
      <c r="B684">
        <v>2013</v>
      </c>
      <c r="C684" t="s">
        <v>338</v>
      </c>
      <c r="D684" t="s">
        <v>1166</v>
      </c>
      <c r="E684" t="str">
        <f>VLOOKUP($D684,DSR!$B$7:$HS$1000,2,FALSE)</f>
        <v>Novčana naknada za vrijeme nezaposlenosti, osnovna, uz mjesečne isplate</v>
      </c>
      <c r="F684" t="str">
        <f>VLOOKUP($D684,DSR!$B$7:$HS$1000,3,FALSE)</f>
        <v>Nezaposlena osoba, po prestanku radnog odnosa</v>
      </c>
      <c r="G684" t="str">
        <f>VLOOKUP($D684,DSR!$B$7:$HS$1000,4,FALSE)</f>
        <v>DSR_031: §37-49</v>
      </c>
      <c r="H684" t="str">
        <f>VLOOKUP($D684,DSR!$B$7:$HS$1000,5,FALSE)</f>
        <v>MRMS</v>
      </c>
      <c r="I684" t="str">
        <f>VLOOKUP($D684,DSR!$B$7:$HS$1000,6,FALSE)</f>
        <v>HZZ</v>
      </c>
      <c r="J684" t="str">
        <f>VLOOKUP($D684,DSR!$B$7:$HS$1000,7,FALSE)</f>
        <v>NN</v>
      </c>
      <c r="K684" t="str">
        <f>VLOOKUP($D684,DSR!$B$7:$HS$1000,8,FALSE)</f>
        <v>OS</v>
      </c>
      <c r="L684" t="str">
        <f>VLOOKUP($D684,DSR!$B$7:$HS$1000,9,FALSE)</f>
        <v>ne</v>
      </c>
      <c r="M684" t="str">
        <f>VLOOKUP($D684,DSR!$B$7:$HS$1000,10,FALSE)</f>
        <v>DD</v>
      </c>
      <c r="N684" t="str">
        <f>VLOOKUP($D684,DSR!$B$7:$HS$1000,11,FALSE)</f>
        <v>UN</v>
      </c>
      <c r="O684" s="247">
        <f>VLOOKUP($D684,DSR!$B$7:$HS$1000,20,FALSE)</f>
        <v>125005</v>
      </c>
      <c r="P684" t="str">
        <f>VLOOKUP($D684,DSR!$B$7:$HS$1000,22,FALSE)</f>
        <v>nd</v>
      </c>
    </row>
    <row r="685" spans="1:16">
      <c r="A685" t="s">
        <v>47</v>
      </c>
      <c r="B685">
        <v>2014</v>
      </c>
      <c r="C685" t="s">
        <v>338</v>
      </c>
      <c r="D685" t="s">
        <v>1166</v>
      </c>
      <c r="E685" t="str">
        <f>VLOOKUP($D685,DSR!$B$7:$HS$1000,2,FALSE)</f>
        <v>Novčana naknada za vrijeme nezaposlenosti, osnovna, uz mjesečne isplate</v>
      </c>
      <c r="F685" t="str">
        <f>VLOOKUP($D685,DSR!$B$7:$HS$1000,3,FALSE)</f>
        <v>Nezaposlena osoba, po prestanku radnog odnosa</v>
      </c>
      <c r="G685" t="str">
        <f>VLOOKUP($D685,DSR!$B$7:$HS$1000,4,FALSE)</f>
        <v>DSR_031: §37-49</v>
      </c>
      <c r="H685" t="str">
        <f>VLOOKUP($D685,DSR!$B$7:$HS$1000,5,FALSE)</f>
        <v>MRMS</v>
      </c>
      <c r="I685" t="str">
        <f>VLOOKUP($D685,DSR!$B$7:$HS$1000,6,FALSE)</f>
        <v>HZZ</v>
      </c>
      <c r="J685" t="str">
        <f>VLOOKUP($D685,DSR!$B$7:$HS$1000,7,FALSE)</f>
        <v>NN</v>
      </c>
      <c r="K685" t="str">
        <f>VLOOKUP($D685,DSR!$B$7:$HS$1000,8,FALSE)</f>
        <v>OS</v>
      </c>
      <c r="L685" t="str">
        <f>VLOOKUP($D685,DSR!$B$7:$HS$1000,9,FALSE)</f>
        <v>ne</v>
      </c>
      <c r="M685" t="str">
        <f>VLOOKUP($D685,DSR!$B$7:$HS$1000,10,FALSE)</f>
        <v>DD</v>
      </c>
      <c r="N685" t="str">
        <f>VLOOKUP($D685,DSR!$B$7:$HS$1000,11,FALSE)</f>
        <v>UN</v>
      </c>
      <c r="O685" s="247">
        <f>VLOOKUP($D685,DSR!$B$7:$HS$1000,24,FALSE)</f>
        <v>116933</v>
      </c>
      <c r="P685" t="str">
        <f>VLOOKUP($D685,DSR!$B$7:$HS$1000,26,FALSE)</f>
        <v>nd</v>
      </c>
    </row>
    <row r="686" spans="1:16">
      <c r="A686" t="s">
        <v>47</v>
      </c>
      <c r="B686">
        <v>2015</v>
      </c>
      <c r="C686" t="s">
        <v>338</v>
      </c>
      <c r="D686" t="s">
        <v>1166</v>
      </c>
      <c r="E686" t="str">
        <f>VLOOKUP($D686,DSR!$B$7:$HS$1000,2,FALSE)</f>
        <v>Novčana naknada za vrijeme nezaposlenosti, osnovna, uz mjesečne isplate</v>
      </c>
      <c r="F686" t="str">
        <f>VLOOKUP($D686,DSR!$B$7:$HS$1000,3,FALSE)</f>
        <v>Nezaposlena osoba, po prestanku radnog odnosa</v>
      </c>
      <c r="G686" t="str">
        <f>VLOOKUP($D686,DSR!$B$7:$HS$1000,4,FALSE)</f>
        <v>DSR_031: §37-49</v>
      </c>
      <c r="H686" t="str">
        <f>VLOOKUP($D686,DSR!$B$7:$HS$1000,5,FALSE)</f>
        <v>MRMS</v>
      </c>
      <c r="I686" t="str">
        <f>VLOOKUP($D686,DSR!$B$7:$HS$1000,6,FALSE)</f>
        <v>HZZ</v>
      </c>
      <c r="J686" t="str">
        <f>VLOOKUP($D686,DSR!$B$7:$HS$1000,7,FALSE)</f>
        <v>NN</v>
      </c>
      <c r="K686" t="str">
        <f>VLOOKUP($D686,DSR!$B$7:$HS$1000,8,FALSE)</f>
        <v>OS</v>
      </c>
      <c r="L686" t="str">
        <f>VLOOKUP($D686,DSR!$B$7:$HS$1000,9,FALSE)</f>
        <v>ne</v>
      </c>
      <c r="M686" t="str">
        <f>VLOOKUP($D686,DSR!$B$7:$HS$1000,10,FALSE)</f>
        <v>DD</v>
      </c>
      <c r="N686" t="str">
        <f>VLOOKUP($D686,DSR!$B$7:$HS$1000,11,FALSE)</f>
        <v>UN</v>
      </c>
      <c r="O686" s="247">
        <f>VLOOKUP($D686,DSR!$B$7:$HS$1000,28,FALSE)</f>
        <v>106976</v>
      </c>
      <c r="P686" t="str">
        <f>VLOOKUP($D686,DSR!$B$7:$HS$1000,30,FALSE)</f>
        <v>nd</v>
      </c>
    </row>
    <row r="687" spans="1:16">
      <c r="A687" t="s">
        <v>47</v>
      </c>
      <c r="B687">
        <v>2016</v>
      </c>
      <c r="C687" t="s">
        <v>338</v>
      </c>
      <c r="D687" t="s">
        <v>1166</v>
      </c>
      <c r="E687" t="str">
        <f>VLOOKUP($D687,DSR!$B$7:$HS$1000,2,FALSE)</f>
        <v>Novčana naknada za vrijeme nezaposlenosti, osnovna, uz mjesečne isplate</v>
      </c>
      <c r="F687" t="str">
        <f>VLOOKUP($D687,DSR!$B$7:$HS$1000,3,FALSE)</f>
        <v>Nezaposlena osoba, po prestanku radnog odnosa</v>
      </c>
      <c r="G687" t="str">
        <f>VLOOKUP($D687,DSR!$B$7:$HS$1000,4,FALSE)</f>
        <v>DSR_031: §37-49</v>
      </c>
      <c r="H687" t="str">
        <f>VLOOKUP($D687,DSR!$B$7:$HS$1000,5,FALSE)</f>
        <v>MRMS</v>
      </c>
      <c r="I687" t="str">
        <f>VLOOKUP($D687,DSR!$B$7:$HS$1000,6,FALSE)</f>
        <v>HZZ</v>
      </c>
      <c r="J687" t="str">
        <f>VLOOKUP($D687,DSR!$B$7:$HS$1000,7,FALSE)</f>
        <v>NN</v>
      </c>
      <c r="K687" t="str">
        <f>VLOOKUP($D687,DSR!$B$7:$HS$1000,8,FALSE)</f>
        <v>OS</v>
      </c>
      <c r="L687" t="str">
        <f>VLOOKUP($D687,DSR!$B$7:$HS$1000,9,FALSE)</f>
        <v>ne</v>
      </c>
      <c r="M687" t="str">
        <f>VLOOKUP($D687,DSR!$B$7:$HS$1000,10,FALSE)</f>
        <v>DD</v>
      </c>
      <c r="N687" t="str">
        <f>VLOOKUP($D687,DSR!$B$7:$HS$1000,11,FALSE)</f>
        <v>UN</v>
      </c>
      <c r="O687" s="247" t="str">
        <f>VLOOKUP($D687,DSR!$B$7:$HS$1000,32,FALSE)</f>
        <v>nd</v>
      </c>
      <c r="P687" t="str">
        <f>VLOOKUP($D687,DSR!$B$7:$HS$1000,34,FALSE)</f>
        <v>nd</v>
      </c>
    </row>
    <row r="688" spans="1:16">
      <c r="A688" t="s">
        <v>47</v>
      </c>
      <c r="B688">
        <v>2011</v>
      </c>
      <c r="C688" t="s">
        <v>338</v>
      </c>
      <c r="D688" t="s">
        <v>1172</v>
      </c>
      <c r="E688" t="str">
        <f>VLOOKUP($D688,DSR!$B$7:$HS$1000,2,FALSE)</f>
        <v>Novčana naknada za vrijeme nezaposlenosti u jednokratnom iznosu</v>
      </c>
      <c r="F688" t="str">
        <f>VLOOKUP($D688,DSR!$B$7:$HS$1000,3,FALSE)</f>
        <v>Nezaposlena osoba, po prestanku radnog odnosa</v>
      </c>
      <c r="G688" t="str">
        <f>VLOOKUP($D688,DSR!$B$7:$HS$1000,4,FALSE)</f>
        <v>DSR_031: §37-49</v>
      </c>
      <c r="H688" t="str">
        <f>VLOOKUP($D688,DSR!$B$7:$HS$1000,5,FALSE)</f>
        <v>MRMS</v>
      </c>
      <c r="I688" t="str">
        <f>VLOOKUP($D688,DSR!$B$7:$HS$1000,6,FALSE)</f>
        <v>HZZ</v>
      </c>
      <c r="J688" t="str">
        <f>VLOOKUP($D688,DSR!$B$7:$HS$1000,7,FALSE)</f>
        <v>NN</v>
      </c>
      <c r="K688" t="str">
        <f>VLOOKUP($D688,DSR!$B$7:$HS$1000,8,FALSE)</f>
        <v>OS</v>
      </c>
      <c r="L688" t="str">
        <f>VLOOKUP($D688,DSR!$B$7:$HS$1000,9,FALSE)</f>
        <v>ne</v>
      </c>
      <c r="M688" t="str">
        <f>VLOOKUP($D688,DSR!$B$7:$HS$1000,10,FALSE)</f>
        <v>DD</v>
      </c>
      <c r="N688" t="str">
        <f>VLOOKUP($D688,DSR!$B$7:$HS$1000,11,FALSE)</f>
        <v>UN</v>
      </c>
      <c r="O688">
        <v>695</v>
      </c>
      <c r="P688" t="s">
        <v>18</v>
      </c>
    </row>
    <row r="689" spans="1:16">
      <c r="A689" t="s">
        <v>47</v>
      </c>
      <c r="B689">
        <v>2012</v>
      </c>
      <c r="C689" t="s">
        <v>338</v>
      </c>
      <c r="D689" t="s">
        <v>1172</v>
      </c>
      <c r="E689" t="str">
        <f>VLOOKUP($D689,DSR!$B$7:$HS$1000,2,FALSE)</f>
        <v>Novčana naknada za vrijeme nezaposlenosti u jednokratnom iznosu</v>
      </c>
      <c r="F689" t="str">
        <f>VLOOKUP($D689,DSR!$B$7:$HS$1000,3,FALSE)</f>
        <v>Nezaposlena osoba, po prestanku radnog odnosa</v>
      </c>
      <c r="G689" t="str">
        <f>VLOOKUP($D689,DSR!$B$7:$HS$1000,4,FALSE)</f>
        <v>DSR_031: §37-49</v>
      </c>
      <c r="H689" t="str">
        <f>VLOOKUP($D689,DSR!$B$7:$HS$1000,5,FALSE)</f>
        <v>MRMS</v>
      </c>
      <c r="I689" t="str">
        <f>VLOOKUP($D689,DSR!$B$7:$HS$1000,6,FALSE)</f>
        <v>HZZ</v>
      </c>
      <c r="J689" t="str">
        <f>VLOOKUP($D689,DSR!$B$7:$HS$1000,7,FALSE)</f>
        <v>NN</v>
      </c>
      <c r="K689" t="str">
        <f>VLOOKUP($D689,DSR!$B$7:$HS$1000,8,FALSE)</f>
        <v>OS</v>
      </c>
      <c r="L689" t="str">
        <f>VLOOKUP($D689,DSR!$B$7:$HS$1000,9,FALSE)</f>
        <v>ne</v>
      </c>
      <c r="M689" t="str">
        <f>VLOOKUP($D689,DSR!$B$7:$HS$1000,10,FALSE)</f>
        <v>DD</v>
      </c>
      <c r="N689" t="str">
        <f>VLOOKUP($D689,DSR!$B$7:$HS$1000,11,FALSE)</f>
        <v>UN</v>
      </c>
    </row>
    <row r="690" spans="1:16">
      <c r="A690" t="s">
        <v>47</v>
      </c>
      <c r="B690">
        <v>2013</v>
      </c>
      <c r="C690" t="s">
        <v>338</v>
      </c>
      <c r="D690" t="s">
        <v>1172</v>
      </c>
      <c r="E690" t="str">
        <f>VLOOKUP($D690,DSR!$B$7:$HS$1000,2,FALSE)</f>
        <v>Novčana naknada za vrijeme nezaposlenosti u jednokratnom iznosu</v>
      </c>
      <c r="F690" t="str">
        <f>VLOOKUP($D690,DSR!$B$7:$HS$1000,3,FALSE)</f>
        <v>Nezaposlena osoba, po prestanku radnog odnosa</v>
      </c>
      <c r="G690" t="str">
        <f>VLOOKUP($D690,DSR!$B$7:$HS$1000,4,FALSE)</f>
        <v>DSR_031: §37-49</v>
      </c>
      <c r="H690" t="str">
        <f>VLOOKUP($D690,DSR!$B$7:$HS$1000,5,FALSE)</f>
        <v>MRMS</v>
      </c>
      <c r="I690" t="str">
        <f>VLOOKUP($D690,DSR!$B$7:$HS$1000,6,FALSE)</f>
        <v>HZZ</v>
      </c>
      <c r="J690" t="str">
        <f>VLOOKUP($D690,DSR!$B$7:$HS$1000,7,FALSE)</f>
        <v>NN</v>
      </c>
      <c r="K690" t="str">
        <f>VLOOKUP($D690,DSR!$B$7:$HS$1000,8,FALSE)</f>
        <v>OS</v>
      </c>
      <c r="L690" t="str">
        <f>VLOOKUP($D690,DSR!$B$7:$HS$1000,9,FALSE)</f>
        <v>ne</v>
      </c>
      <c r="M690" t="str">
        <f>VLOOKUP($D690,DSR!$B$7:$HS$1000,10,FALSE)</f>
        <v>DD</v>
      </c>
      <c r="N690" t="str">
        <f>VLOOKUP($D690,DSR!$B$7:$HS$1000,11,FALSE)</f>
        <v>UN</v>
      </c>
      <c r="O690" s="247">
        <f>VLOOKUP($D690,DSR!$B$7:$HS$1000,20,FALSE)</f>
        <v>1630</v>
      </c>
      <c r="P690" t="str">
        <f>VLOOKUP($D690,DSR!$B$7:$HS$1000,22,FALSE)</f>
        <v>nd</v>
      </c>
    </row>
    <row r="691" spans="1:16">
      <c r="A691" t="s">
        <v>47</v>
      </c>
      <c r="B691">
        <v>2014</v>
      </c>
      <c r="C691" t="s">
        <v>338</v>
      </c>
      <c r="D691" t="s">
        <v>1172</v>
      </c>
      <c r="E691" t="str">
        <f>VLOOKUP($D691,DSR!$B$7:$HS$1000,2,FALSE)</f>
        <v>Novčana naknada za vrijeme nezaposlenosti u jednokratnom iznosu</v>
      </c>
      <c r="F691" t="str">
        <f>VLOOKUP($D691,DSR!$B$7:$HS$1000,3,FALSE)</f>
        <v>Nezaposlena osoba, po prestanku radnog odnosa</v>
      </c>
      <c r="G691" t="str">
        <f>VLOOKUP($D691,DSR!$B$7:$HS$1000,4,FALSE)</f>
        <v>DSR_031: §37-49</v>
      </c>
      <c r="H691" t="str">
        <f>VLOOKUP($D691,DSR!$B$7:$HS$1000,5,FALSE)</f>
        <v>MRMS</v>
      </c>
      <c r="I691" t="str">
        <f>VLOOKUP($D691,DSR!$B$7:$HS$1000,6,FALSE)</f>
        <v>HZZ</v>
      </c>
      <c r="J691" t="str">
        <f>VLOOKUP($D691,DSR!$B$7:$HS$1000,7,FALSE)</f>
        <v>NN</v>
      </c>
      <c r="K691" t="str">
        <f>VLOOKUP($D691,DSR!$B$7:$HS$1000,8,FALSE)</f>
        <v>OS</v>
      </c>
      <c r="L691" t="str">
        <f>VLOOKUP($D691,DSR!$B$7:$HS$1000,9,FALSE)</f>
        <v>ne</v>
      </c>
      <c r="M691" t="str">
        <f>VLOOKUP($D691,DSR!$B$7:$HS$1000,10,FALSE)</f>
        <v>DD</v>
      </c>
      <c r="N691" t="str">
        <f>VLOOKUP($D691,DSR!$B$7:$HS$1000,11,FALSE)</f>
        <v>UN</v>
      </c>
      <c r="O691" s="247">
        <f>VLOOKUP($D691,DSR!$B$7:$HS$1000,24,FALSE)</f>
        <v>1249</v>
      </c>
      <c r="P691" t="str">
        <f>VLOOKUP($D691,DSR!$B$7:$HS$1000,26,FALSE)</f>
        <v>nd</v>
      </c>
    </row>
    <row r="692" spans="1:16">
      <c r="A692" t="s">
        <v>47</v>
      </c>
      <c r="B692">
        <v>2015</v>
      </c>
      <c r="C692" t="s">
        <v>338</v>
      </c>
      <c r="D692" t="s">
        <v>1172</v>
      </c>
      <c r="E692" t="str">
        <f>VLOOKUP($D692,DSR!$B$7:$HS$1000,2,FALSE)</f>
        <v>Novčana naknada za vrijeme nezaposlenosti u jednokratnom iznosu</v>
      </c>
      <c r="F692" t="str">
        <f>VLOOKUP($D692,DSR!$B$7:$HS$1000,3,FALSE)</f>
        <v>Nezaposlena osoba, po prestanku radnog odnosa</v>
      </c>
      <c r="G692" t="str">
        <f>VLOOKUP($D692,DSR!$B$7:$HS$1000,4,FALSE)</f>
        <v>DSR_031: §37-49</v>
      </c>
      <c r="H692" t="str">
        <f>VLOOKUP($D692,DSR!$B$7:$HS$1000,5,FALSE)</f>
        <v>MRMS</v>
      </c>
      <c r="I692" t="str">
        <f>VLOOKUP($D692,DSR!$B$7:$HS$1000,6,FALSE)</f>
        <v>HZZ</v>
      </c>
      <c r="J692" t="str">
        <f>VLOOKUP($D692,DSR!$B$7:$HS$1000,7,FALSE)</f>
        <v>NN</v>
      </c>
      <c r="K692" t="str">
        <f>VLOOKUP($D692,DSR!$B$7:$HS$1000,8,FALSE)</f>
        <v>OS</v>
      </c>
      <c r="L692" t="str">
        <f>VLOOKUP($D692,DSR!$B$7:$HS$1000,9,FALSE)</f>
        <v>ne</v>
      </c>
      <c r="M692" t="str">
        <f>VLOOKUP($D692,DSR!$B$7:$HS$1000,10,FALSE)</f>
        <v>DD</v>
      </c>
      <c r="N692" t="str">
        <f>VLOOKUP($D692,DSR!$B$7:$HS$1000,11,FALSE)</f>
        <v>UN</v>
      </c>
      <c r="O692" s="247">
        <f>VLOOKUP($D692,DSR!$B$7:$HS$1000,28,FALSE)</f>
        <v>1411</v>
      </c>
      <c r="P692" t="str">
        <f>VLOOKUP($D692,DSR!$B$7:$HS$1000,30,FALSE)</f>
        <v>nd</v>
      </c>
    </row>
    <row r="693" spans="1:16">
      <c r="A693" t="s">
        <v>47</v>
      </c>
      <c r="B693">
        <v>2016</v>
      </c>
      <c r="C693" t="s">
        <v>338</v>
      </c>
      <c r="D693" t="s">
        <v>1172</v>
      </c>
      <c r="E693" t="str">
        <f>VLOOKUP($D693,DSR!$B$7:$HS$1000,2,FALSE)</f>
        <v>Novčana naknada za vrijeme nezaposlenosti u jednokratnom iznosu</v>
      </c>
      <c r="F693" t="str">
        <f>VLOOKUP($D693,DSR!$B$7:$HS$1000,3,FALSE)</f>
        <v>Nezaposlena osoba, po prestanku radnog odnosa</v>
      </c>
      <c r="G693" t="str">
        <f>VLOOKUP($D693,DSR!$B$7:$HS$1000,4,FALSE)</f>
        <v>DSR_031: §37-49</v>
      </c>
      <c r="H693" t="str">
        <f>VLOOKUP($D693,DSR!$B$7:$HS$1000,5,FALSE)</f>
        <v>MRMS</v>
      </c>
      <c r="I693" t="str">
        <f>VLOOKUP($D693,DSR!$B$7:$HS$1000,6,FALSE)</f>
        <v>HZZ</v>
      </c>
      <c r="J693" t="str">
        <f>VLOOKUP($D693,DSR!$B$7:$HS$1000,7,FALSE)</f>
        <v>NN</v>
      </c>
      <c r="K693" t="str">
        <f>VLOOKUP($D693,DSR!$B$7:$HS$1000,8,FALSE)</f>
        <v>OS</v>
      </c>
      <c r="L693" t="str">
        <f>VLOOKUP($D693,DSR!$B$7:$HS$1000,9,FALSE)</f>
        <v>ne</v>
      </c>
      <c r="M693" t="str">
        <f>VLOOKUP($D693,DSR!$B$7:$HS$1000,10,FALSE)</f>
        <v>DD</v>
      </c>
      <c r="N693" t="str">
        <f>VLOOKUP($D693,DSR!$B$7:$HS$1000,11,FALSE)</f>
        <v>UN</v>
      </c>
      <c r="O693" s="247" t="str">
        <f>VLOOKUP($D693,DSR!$B$7:$HS$1000,32,FALSE)</f>
        <v>nd</v>
      </c>
      <c r="P693" t="str">
        <f>VLOOKUP($D693,DSR!$B$7:$HS$1000,34,FALSE)</f>
        <v>nd</v>
      </c>
    </row>
    <row r="694" spans="1:16">
      <c r="A694" t="s">
        <v>47</v>
      </c>
      <c r="B694">
        <v>2011</v>
      </c>
      <c r="C694" t="s">
        <v>338</v>
      </c>
      <c r="D694" t="s">
        <v>1179</v>
      </c>
      <c r="E694" t="str">
        <f>VLOOKUP($D694,DSR!$B$7:$HS$1000,2,FALSE)</f>
        <v>Produžena novčana naknada nezaposlenih žena do ispunjenja uvjeta godina starosti za stjecanje prava za starosnu mirovinu</v>
      </c>
      <c r="F694" t="str">
        <f>VLOOKUP($D694,DSR!$B$7:$HS$1000,3,FALSE)</f>
        <v>Nezaposlena žena koja je ostvarila pravo na naknadu za nezaposlenost, a ispunjava uvjet ostvarenog mirovinskog staža</v>
      </c>
      <c r="G694" t="str">
        <f>VLOOKUP($D694,DSR!$B$7:$HS$1000,4,FALSE)</f>
        <v>DSR_031, DSR_032a: §15</v>
      </c>
      <c r="H694" t="str">
        <f>VLOOKUP($D694,DSR!$B$7:$HS$1000,5,FALSE)</f>
        <v>MRMS</v>
      </c>
      <c r="I694" t="str">
        <f>VLOOKUP($D694,DSR!$B$7:$HS$1000,6,FALSE)</f>
        <v>HZZ</v>
      </c>
      <c r="J694" t="str">
        <f>VLOOKUP($D694,DSR!$B$7:$HS$1000,7,FALSE)</f>
        <v>NN</v>
      </c>
      <c r="K694" t="str">
        <f>VLOOKUP($D694,DSR!$B$7:$HS$1000,8,FALSE)</f>
        <v>OS</v>
      </c>
      <c r="L694" t="str">
        <f>VLOOKUP($D694,DSR!$B$7:$HS$1000,9,FALSE)</f>
        <v>ne</v>
      </c>
      <c r="M694" t="str">
        <f>VLOOKUP($D694,DSR!$B$7:$HS$1000,10,FALSE)</f>
        <v>DD</v>
      </c>
      <c r="N694" t="str">
        <f>VLOOKUP($D694,DSR!$B$7:$HS$1000,11,FALSE)</f>
        <v>UN</v>
      </c>
      <c r="O694" t="s">
        <v>18</v>
      </c>
      <c r="P694" t="s">
        <v>18</v>
      </c>
    </row>
    <row r="695" spans="1:16">
      <c r="A695" t="s">
        <v>47</v>
      </c>
      <c r="B695">
        <v>2012</v>
      </c>
      <c r="C695" t="s">
        <v>338</v>
      </c>
      <c r="D695" t="s">
        <v>1179</v>
      </c>
      <c r="E695" t="str">
        <f>VLOOKUP($D695,DSR!$B$7:$HS$1000,2,FALSE)</f>
        <v>Produžena novčana naknada nezaposlenih žena do ispunjenja uvjeta godina starosti za stjecanje prava za starosnu mirovinu</v>
      </c>
      <c r="F695" t="str">
        <f>VLOOKUP($D695,DSR!$B$7:$HS$1000,3,FALSE)</f>
        <v>Nezaposlena žena koja je ostvarila pravo na naknadu za nezaposlenost, a ispunjava uvjet ostvarenog mirovinskog staža</v>
      </c>
      <c r="G695" t="str">
        <f>VLOOKUP($D695,DSR!$B$7:$HS$1000,4,FALSE)</f>
        <v>DSR_031, DSR_032a: §15</v>
      </c>
      <c r="H695" t="str">
        <f>VLOOKUP($D695,DSR!$B$7:$HS$1000,5,FALSE)</f>
        <v>MRMS</v>
      </c>
      <c r="I695" t="str">
        <f>VLOOKUP($D695,DSR!$B$7:$HS$1000,6,FALSE)</f>
        <v>HZZ</v>
      </c>
      <c r="J695" t="str">
        <f>VLOOKUP($D695,DSR!$B$7:$HS$1000,7,FALSE)</f>
        <v>NN</v>
      </c>
      <c r="K695" t="str">
        <f>VLOOKUP($D695,DSR!$B$7:$HS$1000,8,FALSE)</f>
        <v>OS</v>
      </c>
      <c r="L695" t="str">
        <f>VLOOKUP($D695,DSR!$B$7:$HS$1000,9,FALSE)</f>
        <v>ne</v>
      </c>
      <c r="M695" t="str">
        <f>VLOOKUP($D695,DSR!$B$7:$HS$1000,10,FALSE)</f>
        <v>DD</v>
      </c>
      <c r="N695" t="str">
        <f>VLOOKUP($D695,DSR!$B$7:$HS$1000,11,FALSE)</f>
        <v>UN</v>
      </c>
    </row>
    <row r="696" spans="1:16">
      <c r="A696" t="s">
        <v>47</v>
      </c>
      <c r="B696">
        <v>2013</v>
      </c>
      <c r="C696" t="s">
        <v>338</v>
      </c>
      <c r="D696" t="s">
        <v>1179</v>
      </c>
      <c r="E696" t="str">
        <f>VLOOKUP($D696,DSR!$B$7:$HS$1000,2,FALSE)</f>
        <v>Produžena novčana naknada nezaposlenih žena do ispunjenja uvjeta godina starosti za stjecanje prava za starosnu mirovinu</v>
      </c>
      <c r="F696" t="str">
        <f>VLOOKUP($D696,DSR!$B$7:$HS$1000,3,FALSE)</f>
        <v>Nezaposlena žena koja je ostvarila pravo na naknadu za nezaposlenost, a ispunjava uvjet ostvarenog mirovinskog staža</v>
      </c>
      <c r="G696" t="str">
        <f>VLOOKUP($D696,DSR!$B$7:$HS$1000,4,FALSE)</f>
        <v>DSR_031, DSR_032a: §15</v>
      </c>
      <c r="H696" t="str">
        <f>VLOOKUP($D696,DSR!$B$7:$HS$1000,5,FALSE)</f>
        <v>MRMS</v>
      </c>
      <c r="I696" t="str">
        <f>VLOOKUP($D696,DSR!$B$7:$HS$1000,6,FALSE)</f>
        <v>HZZ</v>
      </c>
      <c r="J696" t="str">
        <f>VLOOKUP($D696,DSR!$B$7:$HS$1000,7,FALSE)</f>
        <v>NN</v>
      </c>
      <c r="K696" t="str">
        <f>VLOOKUP($D696,DSR!$B$7:$HS$1000,8,FALSE)</f>
        <v>OS</v>
      </c>
      <c r="L696" t="str">
        <f>VLOOKUP($D696,DSR!$B$7:$HS$1000,9,FALSE)</f>
        <v>ne</v>
      </c>
      <c r="M696" t="str">
        <f>VLOOKUP($D696,DSR!$B$7:$HS$1000,10,FALSE)</f>
        <v>DD</v>
      </c>
      <c r="N696" t="str">
        <f>VLOOKUP($D696,DSR!$B$7:$HS$1000,11,FALSE)</f>
        <v>UN</v>
      </c>
      <c r="O696" s="247">
        <f>VLOOKUP($D696,DSR!$B$7:$HS$1000,20,FALSE)</f>
        <v>1624</v>
      </c>
      <c r="P696" t="str">
        <f>VLOOKUP($D696,DSR!$B$7:$HS$1000,22,FALSE)</f>
        <v>nd</v>
      </c>
    </row>
    <row r="697" spans="1:16">
      <c r="A697" t="s">
        <v>47</v>
      </c>
      <c r="B697">
        <v>2014</v>
      </c>
      <c r="C697" t="s">
        <v>338</v>
      </c>
      <c r="D697" t="s">
        <v>1179</v>
      </c>
      <c r="E697" t="str">
        <f>VLOOKUP($D697,DSR!$B$7:$HS$1000,2,FALSE)</f>
        <v>Produžena novčana naknada nezaposlenih žena do ispunjenja uvjeta godina starosti za stjecanje prava za starosnu mirovinu</v>
      </c>
      <c r="F697" t="str">
        <f>VLOOKUP($D697,DSR!$B$7:$HS$1000,3,FALSE)</f>
        <v>Nezaposlena žena koja je ostvarila pravo na naknadu za nezaposlenost, a ispunjava uvjet ostvarenog mirovinskog staža</v>
      </c>
      <c r="G697" t="str">
        <f>VLOOKUP($D697,DSR!$B$7:$HS$1000,4,FALSE)</f>
        <v>DSR_031, DSR_032a: §15</v>
      </c>
      <c r="H697" t="str">
        <f>VLOOKUP($D697,DSR!$B$7:$HS$1000,5,FALSE)</f>
        <v>MRMS</v>
      </c>
      <c r="I697" t="str">
        <f>VLOOKUP($D697,DSR!$B$7:$HS$1000,6,FALSE)</f>
        <v>HZZ</v>
      </c>
      <c r="J697" t="str">
        <f>VLOOKUP($D697,DSR!$B$7:$HS$1000,7,FALSE)</f>
        <v>NN</v>
      </c>
      <c r="K697" t="str">
        <f>VLOOKUP($D697,DSR!$B$7:$HS$1000,8,FALSE)</f>
        <v>OS</v>
      </c>
      <c r="L697" t="str">
        <f>VLOOKUP($D697,DSR!$B$7:$HS$1000,9,FALSE)</f>
        <v>ne</v>
      </c>
      <c r="M697" t="str">
        <f>VLOOKUP($D697,DSR!$B$7:$HS$1000,10,FALSE)</f>
        <v>DD</v>
      </c>
      <c r="N697" t="str">
        <f>VLOOKUP($D697,DSR!$B$7:$HS$1000,11,FALSE)</f>
        <v>UN</v>
      </c>
      <c r="O697" s="247">
        <f>VLOOKUP($D697,DSR!$B$7:$HS$1000,24,FALSE)</f>
        <v>1489</v>
      </c>
      <c r="P697" t="str">
        <f>VLOOKUP($D697,DSR!$B$7:$HS$1000,26,FALSE)</f>
        <v>nd</v>
      </c>
    </row>
    <row r="698" spans="1:16">
      <c r="A698" t="s">
        <v>47</v>
      </c>
      <c r="B698">
        <v>2015</v>
      </c>
      <c r="C698" t="s">
        <v>338</v>
      </c>
      <c r="D698" t="s">
        <v>1179</v>
      </c>
      <c r="E698" t="str">
        <f>VLOOKUP($D698,DSR!$B$7:$HS$1000,2,FALSE)</f>
        <v>Produžena novčana naknada nezaposlenih žena do ispunjenja uvjeta godina starosti za stjecanje prava za starosnu mirovinu</v>
      </c>
      <c r="F698" t="str">
        <f>VLOOKUP($D698,DSR!$B$7:$HS$1000,3,FALSE)</f>
        <v>Nezaposlena žena koja je ostvarila pravo na naknadu za nezaposlenost, a ispunjava uvjet ostvarenog mirovinskog staža</v>
      </c>
      <c r="G698" t="str">
        <f>VLOOKUP($D698,DSR!$B$7:$HS$1000,4,FALSE)</f>
        <v>DSR_031, DSR_032a: §15</v>
      </c>
      <c r="H698" t="str">
        <f>VLOOKUP($D698,DSR!$B$7:$HS$1000,5,FALSE)</f>
        <v>MRMS</v>
      </c>
      <c r="I698" t="str">
        <f>VLOOKUP($D698,DSR!$B$7:$HS$1000,6,FALSE)</f>
        <v>HZZ</v>
      </c>
      <c r="J698" t="str">
        <f>VLOOKUP($D698,DSR!$B$7:$HS$1000,7,FALSE)</f>
        <v>NN</v>
      </c>
      <c r="K698" t="str">
        <f>VLOOKUP($D698,DSR!$B$7:$HS$1000,8,FALSE)</f>
        <v>OS</v>
      </c>
      <c r="L698" t="str">
        <f>VLOOKUP($D698,DSR!$B$7:$HS$1000,9,FALSE)</f>
        <v>ne</v>
      </c>
      <c r="M698" t="str">
        <f>VLOOKUP($D698,DSR!$B$7:$HS$1000,10,FALSE)</f>
        <v>DD</v>
      </c>
      <c r="N698" t="str">
        <f>VLOOKUP($D698,DSR!$B$7:$HS$1000,11,FALSE)</f>
        <v>UN</v>
      </c>
      <c r="O698" s="247">
        <f>VLOOKUP($D698,DSR!$B$7:$HS$1000,28,FALSE)</f>
        <v>1324</v>
      </c>
      <c r="P698" t="str">
        <f>VLOOKUP($D698,DSR!$B$7:$HS$1000,30,FALSE)</f>
        <v>nd</v>
      </c>
    </row>
    <row r="699" spans="1:16">
      <c r="A699" t="s">
        <v>47</v>
      </c>
      <c r="B699">
        <v>2016</v>
      </c>
      <c r="C699" t="s">
        <v>338</v>
      </c>
      <c r="D699" t="s">
        <v>1179</v>
      </c>
      <c r="E699" t="str">
        <f>VLOOKUP($D699,DSR!$B$7:$HS$1000,2,FALSE)</f>
        <v>Produžena novčana naknada nezaposlenih žena do ispunjenja uvjeta godina starosti za stjecanje prava za starosnu mirovinu</v>
      </c>
      <c r="F699" t="str">
        <f>VLOOKUP($D699,DSR!$B$7:$HS$1000,3,FALSE)</f>
        <v>Nezaposlena žena koja je ostvarila pravo na naknadu za nezaposlenost, a ispunjava uvjet ostvarenog mirovinskog staža</v>
      </c>
      <c r="G699" t="str">
        <f>VLOOKUP($D699,DSR!$B$7:$HS$1000,4,FALSE)</f>
        <v>DSR_031, DSR_032a: §15</v>
      </c>
      <c r="H699" t="str">
        <f>VLOOKUP($D699,DSR!$B$7:$HS$1000,5,FALSE)</f>
        <v>MRMS</v>
      </c>
      <c r="I699" t="str">
        <f>VLOOKUP($D699,DSR!$B$7:$HS$1000,6,FALSE)</f>
        <v>HZZ</v>
      </c>
      <c r="J699" t="str">
        <f>VLOOKUP($D699,DSR!$B$7:$HS$1000,7,FALSE)</f>
        <v>NN</v>
      </c>
      <c r="K699" t="str">
        <f>VLOOKUP($D699,DSR!$B$7:$HS$1000,8,FALSE)</f>
        <v>OS</v>
      </c>
      <c r="L699" t="str">
        <f>VLOOKUP($D699,DSR!$B$7:$HS$1000,9,FALSE)</f>
        <v>ne</v>
      </c>
      <c r="M699" t="str">
        <f>VLOOKUP($D699,DSR!$B$7:$HS$1000,10,FALSE)</f>
        <v>DD</v>
      </c>
      <c r="N699" t="str">
        <f>VLOOKUP($D699,DSR!$B$7:$HS$1000,11,FALSE)</f>
        <v>UN</v>
      </c>
      <c r="O699" s="247" t="str">
        <f>VLOOKUP($D699,DSR!$B$7:$HS$1000,32,FALSE)</f>
        <v>nd</v>
      </c>
      <c r="P699" t="str">
        <f>VLOOKUP($D699,DSR!$B$7:$HS$1000,34,FALSE)</f>
        <v>nd</v>
      </c>
    </row>
    <row r="700" spans="1:16">
      <c r="A700" t="s">
        <v>47</v>
      </c>
      <c r="B700">
        <v>2011</v>
      </c>
      <c r="C700" t="s">
        <v>338</v>
      </c>
      <c r="D700" t="s">
        <v>1183</v>
      </c>
      <c r="E700" t="str">
        <f>VLOOKUP($D700,DSR!$B$7:$HS$1000,2,FALSE)</f>
        <v>Novčana pomoć i naknada troškova tijekom obrazovanja i osposobljavanja</v>
      </c>
      <c r="F700" t="str">
        <f>VLOOKUP($D700,DSR!$B$7:$HS$1000,3,FALSE)</f>
        <v>Nezaposlena osoba koju je HZZ uputio na obrazovanje i osposobljavanje</v>
      </c>
      <c r="G700" t="str">
        <f>VLOOKUP($D700,DSR!$B$7:$HS$1000,4,FALSE)</f>
        <v>DSR_031: §54</v>
      </c>
      <c r="H700" t="str">
        <f>VLOOKUP($D700,DSR!$B$7:$HS$1000,5,FALSE)</f>
        <v>MRMS</v>
      </c>
      <c r="I700" t="str">
        <f>VLOOKUP($D700,DSR!$B$7:$HS$1000,6,FALSE)</f>
        <v>HZZ</v>
      </c>
      <c r="J700" t="str">
        <f>VLOOKUP($D700,DSR!$B$7:$HS$1000,7,FALSE)</f>
        <v>NN, TN</v>
      </c>
      <c r="K700" t="str">
        <f>VLOOKUP($D700,DSR!$B$7:$HS$1000,8,FALSE)</f>
        <v>OS</v>
      </c>
      <c r="L700" t="str">
        <f>VLOOKUP($D700,DSR!$B$7:$HS$1000,9,FALSE)</f>
        <v>ne</v>
      </c>
      <c r="M700" t="str">
        <f>VLOOKUP($D700,DSR!$B$7:$HS$1000,10,FALSE)</f>
        <v>SP; TR</v>
      </c>
      <c r="N700" t="str">
        <f>VLOOKUP($D700,DSR!$B$7:$HS$1000,11,FALSE)</f>
        <v>UN</v>
      </c>
      <c r="O700">
        <v>20673</v>
      </c>
      <c r="P700" t="s">
        <v>18</v>
      </c>
    </row>
    <row r="701" spans="1:16">
      <c r="A701" t="s">
        <v>47</v>
      </c>
      <c r="B701">
        <v>2012</v>
      </c>
      <c r="C701" t="s">
        <v>338</v>
      </c>
      <c r="D701" t="s">
        <v>1183</v>
      </c>
      <c r="E701" t="str">
        <f>VLOOKUP($D701,DSR!$B$7:$HS$1000,2,FALSE)</f>
        <v>Novčana pomoć i naknada troškova tijekom obrazovanja i osposobljavanja</v>
      </c>
      <c r="F701" t="str">
        <f>VLOOKUP($D701,DSR!$B$7:$HS$1000,3,FALSE)</f>
        <v>Nezaposlena osoba koju je HZZ uputio na obrazovanje i osposobljavanje</v>
      </c>
      <c r="G701" t="str">
        <f>VLOOKUP($D701,DSR!$B$7:$HS$1000,4,FALSE)</f>
        <v>DSR_031: §54</v>
      </c>
      <c r="H701" t="str">
        <f>VLOOKUP($D701,DSR!$B$7:$HS$1000,5,FALSE)</f>
        <v>MRMS</v>
      </c>
      <c r="I701" t="str">
        <f>VLOOKUP($D701,DSR!$B$7:$HS$1000,6,FALSE)</f>
        <v>HZZ</v>
      </c>
      <c r="J701" t="str">
        <f>VLOOKUP($D701,DSR!$B$7:$HS$1000,7,FALSE)</f>
        <v>NN, TN</v>
      </c>
      <c r="K701" t="str">
        <f>VLOOKUP($D701,DSR!$B$7:$HS$1000,8,FALSE)</f>
        <v>OS</v>
      </c>
      <c r="L701" t="str">
        <f>VLOOKUP($D701,DSR!$B$7:$HS$1000,9,FALSE)</f>
        <v>ne</v>
      </c>
      <c r="M701" t="str">
        <f>VLOOKUP($D701,DSR!$B$7:$HS$1000,10,FALSE)</f>
        <v>SP; TR</v>
      </c>
      <c r="N701" t="str">
        <f>VLOOKUP($D701,DSR!$B$7:$HS$1000,11,FALSE)</f>
        <v>UN</v>
      </c>
    </row>
    <row r="702" spans="1:16">
      <c r="A702" t="s">
        <v>47</v>
      </c>
      <c r="B702">
        <v>2013</v>
      </c>
      <c r="C702" t="s">
        <v>338</v>
      </c>
      <c r="D702" t="s">
        <v>1183</v>
      </c>
      <c r="E702" t="str">
        <f>VLOOKUP($D702,DSR!$B$7:$HS$1000,2,FALSE)</f>
        <v>Novčana pomoć i naknada troškova tijekom obrazovanja i osposobljavanja</v>
      </c>
      <c r="F702" t="str">
        <f>VLOOKUP($D702,DSR!$B$7:$HS$1000,3,FALSE)</f>
        <v>Nezaposlena osoba koju je HZZ uputio na obrazovanje i osposobljavanje</v>
      </c>
      <c r="G702" t="str">
        <f>VLOOKUP($D702,DSR!$B$7:$HS$1000,4,FALSE)</f>
        <v>DSR_031: §54</v>
      </c>
      <c r="H702" t="str">
        <f>VLOOKUP($D702,DSR!$B$7:$HS$1000,5,FALSE)</f>
        <v>MRMS</v>
      </c>
      <c r="I702" t="str">
        <f>VLOOKUP($D702,DSR!$B$7:$HS$1000,6,FALSE)</f>
        <v>HZZ</v>
      </c>
      <c r="J702" t="str">
        <f>VLOOKUP($D702,DSR!$B$7:$HS$1000,7,FALSE)</f>
        <v>NN, TN</v>
      </c>
      <c r="K702" t="str">
        <f>VLOOKUP($D702,DSR!$B$7:$HS$1000,8,FALSE)</f>
        <v>OS</v>
      </c>
      <c r="L702" t="str">
        <f>VLOOKUP($D702,DSR!$B$7:$HS$1000,9,FALSE)</f>
        <v>ne</v>
      </c>
      <c r="M702" t="str">
        <f>VLOOKUP($D702,DSR!$B$7:$HS$1000,10,FALSE)</f>
        <v>SP; TR</v>
      </c>
      <c r="N702" t="str">
        <f>VLOOKUP($D702,DSR!$B$7:$HS$1000,11,FALSE)</f>
        <v>UN</v>
      </c>
      <c r="O702" s="247">
        <f>VLOOKUP($D702,DSR!$B$7:$HS$1000,20,FALSE)</f>
        <v>1822</v>
      </c>
      <c r="P702" t="str">
        <f>VLOOKUP($D702,DSR!$B$7:$HS$1000,22,FALSE)</f>
        <v>nd</v>
      </c>
    </row>
    <row r="703" spans="1:16">
      <c r="A703" t="s">
        <v>47</v>
      </c>
      <c r="B703">
        <v>2014</v>
      </c>
      <c r="C703" t="s">
        <v>338</v>
      </c>
      <c r="D703" t="s">
        <v>1183</v>
      </c>
      <c r="E703" t="str">
        <f>VLOOKUP($D703,DSR!$B$7:$HS$1000,2,FALSE)</f>
        <v>Novčana pomoć i naknada troškova tijekom obrazovanja i osposobljavanja</v>
      </c>
      <c r="F703" t="str">
        <f>VLOOKUP($D703,DSR!$B$7:$HS$1000,3,FALSE)</f>
        <v>Nezaposlena osoba koju je HZZ uputio na obrazovanje i osposobljavanje</v>
      </c>
      <c r="G703" t="str">
        <f>VLOOKUP($D703,DSR!$B$7:$HS$1000,4,FALSE)</f>
        <v>DSR_031: §54</v>
      </c>
      <c r="H703" t="str">
        <f>VLOOKUP($D703,DSR!$B$7:$HS$1000,5,FALSE)</f>
        <v>MRMS</v>
      </c>
      <c r="I703" t="str">
        <f>VLOOKUP($D703,DSR!$B$7:$HS$1000,6,FALSE)</f>
        <v>HZZ</v>
      </c>
      <c r="J703" t="str">
        <f>VLOOKUP($D703,DSR!$B$7:$HS$1000,7,FALSE)</f>
        <v>NN, TN</v>
      </c>
      <c r="K703" t="str">
        <f>VLOOKUP($D703,DSR!$B$7:$HS$1000,8,FALSE)</f>
        <v>OS</v>
      </c>
      <c r="L703" t="str">
        <f>VLOOKUP($D703,DSR!$B$7:$HS$1000,9,FALSE)</f>
        <v>ne</v>
      </c>
      <c r="M703" t="str">
        <f>VLOOKUP($D703,DSR!$B$7:$HS$1000,10,FALSE)</f>
        <v>SP; TR</v>
      </c>
      <c r="N703" t="str">
        <f>VLOOKUP($D703,DSR!$B$7:$HS$1000,11,FALSE)</f>
        <v>UN</v>
      </c>
      <c r="O703" s="247">
        <f>VLOOKUP($D703,DSR!$B$7:$HS$1000,24,FALSE)</f>
        <v>1800</v>
      </c>
      <c r="P703" t="str">
        <f>VLOOKUP($D703,DSR!$B$7:$HS$1000,26,FALSE)</f>
        <v>nd</v>
      </c>
    </row>
    <row r="704" spans="1:16">
      <c r="A704" t="s">
        <v>47</v>
      </c>
      <c r="B704">
        <v>2015</v>
      </c>
      <c r="C704" t="s">
        <v>338</v>
      </c>
      <c r="D704" t="s">
        <v>1183</v>
      </c>
      <c r="E704" t="str">
        <f>VLOOKUP($D704,DSR!$B$7:$HS$1000,2,FALSE)</f>
        <v>Novčana pomoć i naknada troškova tijekom obrazovanja i osposobljavanja</v>
      </c>
      <c r="F704" t="str">
        <f>VLOOKUP($D704,DSR!$B$7:$HS$1000,3,FALSE)</f>
        <v>Nezaposlena osoba koju je HZZ uputio na obrazovanje i osposobljavanje</v>
      </c>
      <c r="G704" t="str">
        <f>VLOOKUP($D704,DSR!$B$7:$HS$1000,4,FALSE)</f>
        <v>DSR_031: §54</v>
      </c>
      <c r="H704" t="str">
        <f>VLOOKUP($D704,DSR!$B$7:$HS$1000,5,FALSE)</f>
        <v>MRMS</v>
      </c>
      <c r="I704" t="str">
        <f>VLOOKUP($D704,DSR!$B$7:$HS$1000,6,FALSE)</f>
        <v>HZZ</v>
      </c>
      <c r="J704" t="str">
        <f>VLOOKUP($D704,DSR!$B$7:$HS$1000,7,FALSE)</f>
        <v>NN, TN</v>
      </c>
      <c r="K704" t="str">
        <f>VLOOKUP($D704,DSR!$B$7:$HS$1000,8,FALSE)</f>
        <v>OS</v>
      </c>
      <c r="L704" t="str">
        <f>VLOOKUP($D704,DSR!$B$7:$HS$1000,9,FALSE)</f>
        <v>ne</v>
      </c>
      <c r="M704" t="str">
        <f>VLOOKUP($D704,DSR!$B$7:$HS$1000,10,FALSE)</f>
        <v>SP; TR</v>
      </c>
      <c r="N704" t="str">
        <f>VLOOKUP($D704,DSR!$B$7:$HS$1000,11,FALSE)</f>
        <v>UN</v>
      </c>
      <c r="O704" s="247">
        <f>VLOOKUP($D704,DSR!$B$7:$HS$1000,28,FALSE)</f>
        <v>1422</v>
      </c>
      <c r="P704" t="str">
        <f>VLOOKUP($D704,DSR!$B$7:$HS$1000,30,FALSE)</f>
        <v>nd</v>
      </c>
    </row>
    <row r="705" spans="1:16">
      <c r="A705" t="s">
        <v>47</v>
      </c>
      <c r="B705">
        <v>2016</v>
      </c>
      <c r="C705" t="s">
        <v>338</v>
      </c>
      <c r="D705" t="s">
        <v>1183</v>
      </c>
      <c r="E705" t="str">
        <f>VLOOKUP($D705,DSR!$B$7:$HS$1000,2,FALSE)</f>
        <v>Novčana pomoć i naknada troškova tijekom obrazovanja i osposobljavanja</v>
      </c>
      <c r="F705" t="str">
        <f>VLOOKUP($D705,DSR!$B$7:$HS$1000,3,FALSE)</f>
        <v>Nezaposlena osoba koju je HZZ uputio na obrazovanje i osposobljavanje</v>
      </c>
      <c r="G705" t="str">
        <f>VLOOKUP($D705,DSR!$B$7:$HS$1000,4,FALSE)</f>
        <v>DSR_031: §54</v>
      </c>
      <c r="H705" t="str">
        <f>VLOOKUP($D705,DSR!$B$7:$HS$1000,5,FALSE)</f>
        <v>MRMS</v>
      </c>
      <c r="I705" t="str">
        <f>VLOOKUP($D705,DSR!$B$7:$HS$1000,6,FALSE)</f>
        <v>HZZ</v>
      </c>
      <c r="J705" t="str">
        <f>VLOOKUP($D705,DSR!$B$7:$HS$1000,7,FALSE)</f>
        <v>NN, TN</v>
      </c>
      <c r="K705" t="str">
        <f>VLOOKUP($D705,DSR!$B$7:$HS$1000,8,FALSE)</f>
        <v>OS</v>
      </c>
      <c r="L705" t="str">
        <f>VLOOKUP($D705,DSR!$B$7:$HS$1000,9,FALSE)</f>
        <v>ne</v>
      </c>
      <c r="M705" t="str">
        <f>VLOOKUP($D705,DSR!$B$7:$HS$1000,10,FALSE)</f>
        <v>SP; TR</v>
      </c>
      <c r="N705" t="str">
        <f>VLOOKUP($D705,DSR!$B$7:$HS$1000,11,FALSE)</f>
        <v>UN</v>
      </c>
      <c r="O705" s="247" t="str">
        <f>VLOOKUP($D705,DSR!$B$7:$HS$1000,32,FALSE)</f>
        <v>nd</v>
      </c>
      <c r="P705" t="str">
        <f>VLOOKUP($D705,DSR!$B$7:$HS$1000,34,FALSE)</f>
        <v>nd</v>
      </c>
    </row>
    <row r="706" spans="1:16">
      <c r="A706" t="s">
        <v>47</v>
      </c>
      <c r="B706">
        <v>2011</v>
      </c>
      <c r="C706" t="s">
        <v>338</v>
      </c>
      <c r="D706" t="s">
        <v>1191</v>
      </c>
      <c r="E706" t="str">
        <f>VLOOKUP($D706,DSR!$B$7:$HS$1000,2,FALSE)</f>
        <v>Novčana pomoć i naknada troškova za vrijeme stručnog osposobljavanja za rad bez zasnivanja radnog odnosa</v>
      </c>
      <c r="F706" t="str">
        <f>VLOOKUP($D706,DSR!$B$7:$HS$1000,3,FALSE)</f>
        <v>Nezaposlena osoba na stručnom osposobljavanju za rad bez zasnivanja radnog odnosa</v>
      </c>
      <c r="G706" t="str">
        <f>VLOOKUP($D706,DSR!$B$7:$HS$1000,4,FALSE)</f>
        <v>DSR_031: §54.a; DSR_030: §6-8</v>
      </c>
      <c r="H706" t="str">
        <f>VLOOKUP($D706,DSR!$B$7:$HS$1000,5,FALSE)</f>
        <v>MRMS</v>
      </c>
      <c r="I706" t="str">
        <f>VLOOKUP($D706,DSR!$B$7:$HS$1000,6,FALSE)</f>
        <v>HZZ</v>
      </c>
      <c r="J706" t="str">
        <f>VLOOKUP($D706,DSR!$B$7:$HS$1000,7,FALSE)</f>
        <v>NN, TN</v>
      </c>
      <c r="K706" t="str">
        <f>VLOOKUP($D706,DSR!$B$7:$HS$1000,8,FALSE)</f>
        <v>OS</v>
      </c>
      <c r="L706" t="str">
        <f>VLOOKUP($D706,DSR!$B$7:$HS$1000,9,FALSE)</f>
        <v>ne</v>
      </c>
      <c r="M706" t="str">
        <f>VLOOKUP($D706,DSR!$B$7:$HS$1000,10,FALSE)</f>
        <v>SP; TR</v>
      </c>
      <c r="N706" t="str">
        <f>VLOOKUP($D706,DSR!$B$7:$HS$1000,11,FALSE)</f>
        <v>UN</v>
      </c>
      <c r="O706">
        <v>5253</v>
      </c>
      <c r="P706" t="s">
        <v>18</v>
      </c>
    </row>
    <row r="707" spans="1:16">
      <c r="A707" t="s">
        <v>47</v>
      </c>
      <c r="B707">
        <v>2012</v>
      </c>
      <c r="C707" t="s">
        <v>338</v>
      </c>
      <c r="D707" t="s">
        <v>1191</v>
      </c>
      <c r="E707" t="str">
        <f>VLOOKUP($D707,DSR!$B$7:$HS$1000,2,FALSE)</f>
        <v>Novčana pomoć i naknada troškova za vrijeme stručnog osposobljavanja za rad bez zasnivanja radnog odnosa</v>
      </c>
      <c r="F707" t="str">
        <f>VLOOKUP($D707,DSR!$B$7:$HS$1000,3,FALSE)</f>
        <v>Nezaposlena osoba na stručnom osposobljavanju za rad bez zasnivanja radnog odnosa</v>
      </c>
      <c r="G707" t="str">
        <f>VLOOKUP($D707,DSR!$B$7:$HS$1000,4,FALSE)</f>
        <v>DSR_031: §54.a; DSR_030: §6-8</v>
      </c>
      <c r="H707" t="str">
        <f>VLOOKUP($D707,DSR!$B$7:$HS$1000,5,FALSE)</f>
        <v>MRMS</v>
      </c>
      <c r="I707" t="str">
        <f>VLOOKUP($D707,DSR!$B$7:$HS$1000,6,FALSE)</f>
        <v>HZZ</v>
      </c>
      <c r="J707" t="str">
        <f>VLOOKUP($D707,DSR!$B$7:$HS$1000,7,FALSE)</f>
        <v>NN, TN</v>
      </c>
      <c r="K707" t="str">
        <f>VLOOKUP($D707,DSR!$B$7:$HS$1000,8,FALSE)</f>
        <v>OS</v>
      </c>
      <c r="L707" t="str">
        <f>VLOOKUP($D707,DSR!$B$7:$HS$1000,9,FALSE)</f>
        <v>ne</v>
      </c>
      <c r="M707" t="str">
        <f>VLOOKUP($D707,DSR!$B$7:$HS$1000,10,FALSE)</f>
        <v>SP; TR</v>
      </c>
      <c r="N707" t="str">
        <f>VLOOKUP($D707,DSR!$B$7:$HS$1000,11,FALSE)</f>
        <v>UN</v>
      </c>
    </row>
    <row r="708" spans="1:16">
      <c r="A708" t="s">
        <v>47</v>
      </c>
      <c r="B708">
        <v>2013</v>
      </c>
      <c r="C708" t="s">
        <v>338</v>
      </c>
      <c r="D708" t="s">
        <v>1191</v>
      </c>
      <c r="E708" t="str">
        <f>VLOOKUP($D708,DSR!$B$7:$HS$1000,2,FALSE)</f>
        <v>Novčana pomoć i naknada troškova za vrijeme stručnog osposobljavanja za rad bez zasnivanja radnog odnosa</v>
      </c>
      <c r="F708" t="str">
        <f>VLOOKUP($D708,DSR!$B$7:$HS$1000,3,FALSE)</f>
        <v>Nezaposlena osoba na stručnom osposobljavanju za rad bez zasnivanja radnog odnosa</v>
      </c>
      <c r="G708" t="str">
        <f>VLOOKUP($D708,DSR!$B$7:$HS$1000,4,FALSE)</f>
        <v>DSR_031: §54.a; DSR_030: §6-8</v>
      </c>
      <c r="H708" t="str">
        <f>VLOOKUP($D708,DSR!$B$7:$HS$1000,5,FALSE)</f>
        <v>MRMS</v>
      </c>
      <c r="I708" t="str">
        <f>VLOOKUP($D708,DSR!$B$7:$HS$1000,6,FALSE)</f>
        <v>HZZ</v>
      </c>
      <c r="J708" t="str">
        <f>VLOOKUP($D708,DSR!$B$7:$HS$1000,7,FALSE)</f>
        <v>NN, TN</v>
      </c>
      <c r="K708" t="str">
        <f>VLOOKUP($D708,DSR!$B$7:$HS$1000,8,FALSE)</f>
        <v>OS</v>
      </c>
      <c r="L708" t="str">
        <f>VLOOKUP($D708,DSR!$B$7:$HS$1000,9,FALSE)</f>
        <v>ne</v>
      </c>
      <c r="M708" t="str">
        <f>VLOOKUP($D708,DSR!$B$7:$HS$1000,10,FALSE)</f>
        <v>SP; TR</v>
      </c>
      <c r="N708" t="str">
        <f>VLOOKUP($D708,DSR!$B$7:$HS$1000,11,FALSE)</f>
        <v>UN</v>
      </c>
      <c r="O708" s="247">
        <f>VLOOKUP($D708,DSR!$B$7:$HS$1000,20,FALSE)</f>
        <v>14523</v>
      </c>
      <c r="P708" t="str">
        <f>VLOOKUP($D708,DSR!$B$7:$HS$1000,22,FALSE)</f>
        <v>nd</v>
      </c>
    </row>
    <row r="709" spans="1:16">
      <c r="A709" t="s">
        <v>47</v>
      </c>
      <c r="B709">
        <v>2014</v>
      </c>
      <c r="C709" t="s">
        <v>338</v>
      </c>
      <c r="D709" t="s">
        <v>1191</v>
      </c>
      <c r="E709" t="str">
        <f>VLOOKUP($D709,DSR!$B$7:$HS$1000,2,FALSE)</f>
        <v>Novčana pomoć i naknada troškova za vrijeme stručnog osposobljavanja za rad bez zasnivanja radnog odnosa</v>
      </c>
      <c r="F709" t="str">
        <f>VLOOKUP($D709,DSR!$B$7:$HS$1000,3,FALSE)</f>
        <v>Nezaposlena osoba na stručnom osposobljavanju za rad bez zasnivanja radnog odnosa</v>
      </c>
      <c r="G709" t="str">
        <f>VLOOKUP($D709,DSR!$B$7:$HS$1000,4,FALSE)</f>
        <v>DSR_031: §54.a; DSR_030: §6-8</v>
      </c>
      <c r="H709" t="str">
        <f>VLOOKUP($D709,DSR!$B$7:$HS$1000,5,FALSE)</f>
        <v>MRMS</v>
      </c>
      <c r="I709" t="str">
        <f>VLOOKUP($D709,DSR!$B$7:$HS$1000,6,FALSE)</f>
        <v>HZZ</v>
      </c>
      <c r="J709" t="str">
        <f>VLOOKUP($D709,DSR!$B$7:$HS$1000,7,FALSE)</f>
        <v>NN, TN</v>
      </c>
      <c r="K709" t="str">
        <f>VLOOKUP($D709,DSR!$B$7:$HS$1000,8,FALSE)</f>
        <v>OS</v>
      </c>
      <c r="L709" t="str">
        <f>VLOOKUP($D709,DSR!$B$7:$HS$1000,9,FALSE)</f>
        <v>ne</v>
      </c>
      <c r="M709" t="str">
        <f>VLOOKUP($D709,DSR!$B$7:$HS$1000,10,FALSE)</f>
        <v>SP; TR</v>
      </c>
      <c r="N709" t="str">
        <f>VLOOKUP($D709,DSR!$B$7:$HS$1000,11,FALSE)</f>
        <v>UN</v>
      </c>
      <c r="O709" s="247">
        <f>VLOOKUP($D709,DSR!$B$7:$HS$1000,24,FALSE)</f>
        <v>14538</v>
      </c>
      <c r="P709" t="str">
        <f>VLOOKUP($D709,DSR!$B$7:$HS$1000,26,FALSE)</f>
        <v>nd</v>
      </c>
    </row>
    <row r="710" spans="1:16">
      <c r="A710" t="s">
        <v>47</v>
      </c>
      <c r="B710">
        <v>2015</v>
      </c>
      <c r="C710" t="s">
        <v>338</v>
      </c>
      <c r="D710" t="s">
        <v>1191</v>
      </c>
      <c r="E710" t="str">
        <f>VLOOKUP($D710,DSR!$B$7:$HS$1000,2,FALSE)</f>
        <v>Novčana pomoć i naknada troškova za vrijeme stručnog osposobljavanja za rad bez zasnivanja radnog odnosa</v>
      </c>
      <c r="F710" t="str">
        <f>VLOOKUP($D710,DSR!$B$7:$HS$1000,3,FALSE)</f>
        <v>Nezaposlena osoba na stručnom osposobljavanju za rad bez zasnivanja radnog odnosa</v>
      </c>
      <c r="G710" t="str">
        <f>VLOOKUP($D710,DSR!$B$7:$HS$1000,4,FALSE)</f>
        <v>DSR_031: §54.a; DSR_030: §6-8</v>
      </c>
      <c r="H710" t="str">
        <f>VLOOKUP($D710,DSR!$B$7:$HS$1000,5,FALSE)</f>
        <v>MRMS</v>
      </c>
      <c r="I710" t="str">
        <f>VLOOKUP($D710,DSR!$B$7:$HS$1000,6,FALSE)</f>
        <v>HZZ</v>
      </c>
      <c r="J710" t="str">
        <f>VLOOKUP($D710,DSR!$B$7:$HS$1000,7,FALSE)</f>
        <v>NN, TN</v>
      </c>
      <c r="K710" t="str">
        <f>VLOOKUP($D710,DSR!$B$7:$HS$1000,8,FALSE)</f>
        <v>OS</v>
      </c>
      <c r="L710" t="str">
        <f>VLOOKUP($D710,DSR!$B$7:$HS$1000,9,FALSE)</f>
        <v>ne</v>
      </c>
      <c r="M710" t="str">
        <f>VLOOKUP($D710,DSR!$B$7:$HS$1000,10,FALSE)</f>
        <v>SP; TR</v>
      </c>
      <c r="N710" t="str">
        <f>VLOOKUP($D710,DSR!$B$7:$HS$1000,11,FALSE)</f>
        <v>UN</v>
      </c>
      <c r="O710" s="247">
        <f>VLOOKUP($D710,DSR!$B$7:$HS$1000,28,FALSE)</f>
        <v>18579</v>
      </c>
      <c r="P710" t="str">
        <f>VLOOKUP($D710,DSR!$B$7:$HS$1000,30,FALSE)</f>
        <v>nd</v>
      </c>
    </row>
    <row r="711" spans="1:16">
      <c r="A711" t="s">
        <v>47</v>
      </c>
      <c r="B711">
        <v>2016</v>
      </c>
      <c r="C711" t="s">
        <v>338</v>
      </c>
      <c r="D711" t="s">
        <v>1191</v>
      </c>
      <c r="E711" t="str">
        <f>VLOOKUP($D711,DSR!$B$7:$HS$1000,2,FALSE)</f>
        <v>Novčana pomoć i naknada troškova za vrijeme stručnog osposobljavanja za rad bez zasnivanja radnog odnosa</v>
      </c>
      <c r="F711" t="str">
        <f>VLOOKUP($D711,DSR!$B$7:$HS$1000,3,FALSE)</f>
        <v>Nezaposlena osoba na stručnom osposobljavanju za rad bez zasnivanja radnog odnosa</v>
      </c>
      <c r="G711" t="str">
        <f>VLOOKUP($D711,DSR!$B$7:$HS$1000,4,FALSE)</f>
        <v>DSR_031: §54.a; DSR_030: §6-8</v>
      </c>
      <c r="H711" t="str">
        <f>VLOOKUP($D711,DSR!$B$7:$HS$1000,5,FALSE)</f>
        <v>MRMS</v>
      </c>
      <c r="I711" t="str">
        <f>VLOOKUP($D711,DSR!$B$7:$HS$1000,6,FALSE)</f>
        <v>HZZ</v>
      </c>
      <c r="J711" t="str">
        <f>VLOOKUP($D711,DSR!$B$7:$HS$1000,7,FALSE)</f>
        <v>NN, TN</v>
      </c>
      <c r="K711" t="str">
        <f>VLOOKUP($D711,DSR!$B$7:$HS$1000,8,FALSE)</f>
        <v>OS</v>
      </c>
      <c r="L711" t="str">
        <f>VLOOKUP($D711,DSR!$B$7:$HS$1000,9,FALSE)</f>
        <v>ne</v>
      </c>
      <c r="M711" t="str">
        <f>VLOOKUP($D711,DSR!$B$7:$HS$1000,10,FALSE)</f>
        <v>SP; TR</v>
      </c>
      <c r="N711" t="str">
        <f>VLOOKUP($D711,DSR!$B$7:$HS$1000,11,FALSE)</f>
        <v>UN</v>
      </c>
      <c r="O711" s="247" t="str">
        <f>VLOOKUP($D711,DSR!$B$7:$HS$1000,32,FALSE)</f>
        <v>nd</v>
      </c>
      <c r="P711" t="str">
        <f>VLOOKUP($D711,DSR!$B$7:$HS$1000,34,FALSE)</f>
        <v>nd</v>
      </c>
    </row>
    <row r="712" spans="1:16">
      <c r="A712" t="s">
        <v>55</v>
      </c>
      <c r="B712">
        <v>2015</v>
      </c>
      <c r="C712" t="s">
        <v>338</v>
      </c>
      <c r="D712" t="s">
        <v>1438</v>
      </c>
      <c r="E712" t="str">
        <f>VLOOKUP($D712,GST!$B$7:$BO$495,2,FALSE)</f>
        <v xml:space="preserve">Pomoć u doškolovanju i prekvalifikaciji radi zapošljavanja (GST) </v>
      </c>
      <c r="F712" t="str">
        <f>VLOOKUP($D712,GST!$B$7:$BO$495,3,FALSE)</f>
        <v>Član kućanstva koje prima ZMN ili nezaposlena osoba prijavljena na Zavodu za zapošljavanje</v>
      </c>
      <c r="G712" t="str">
        <f>VLOOKUP($D712,GST!$B$7:$BO$495,4,FALSE)</f>
        <v>GST_01: §23.</v>
      </c>
      <c r="H712" t="str">
        <f>VLOOKUP($D712,GST!$B$7:$BO$495,5,FALSE)</f>
        <v>GST</v>
      </c>
      <c r="I712" t="str">
        <f>VLOOKUP($D712,GST!$B$7:$BO$495,6,FALSE)</f>
        <v>GST</v>
      </c>
      <c r="J712" t="str">
        <f>VLOOKUP($D712,GST!$B$7:$BO$495,7,FALSE)</f>
        <v>SU</v>
      </c>
      <c r="K712" t="str">
        <f>VLOOKUP($D712,GST!$B$7:$BO$495,8,FALSE)</f>
        <v>KS</v>
      </c>
      <c r="L712" t="str">
        <f>VLOOKUP($D712,GST!$B$7:$BO$495,9,FALSE)</f>
        <v>ne</v>
      </c>
      <c r="M712" t="str">
        <f>VLOOKUP($D712,GST!$B$7:$BO$495,10,FALSE)</f>
        <v>TR</v>
      </c>
      <c r="N712" t="str">
        <f>VLOOKUP($D712,GST!$B$7:$BO$495,11,FALSE)</f>
        <v>UN</v>
      </c>
      <c r="O712" t="str">
        <f>VLOOKUP($D712,GST!$B$7:$BO$495,12,FALSE)</f>
        <v>nd</v>
      </c>
      <c r="P712">
        <f>VLOOKUP($D712,GST!$B$7:$BO$495,14,FALSE)</f>
        <v>0</v>
      </c>
    </row>
    <row r="713" spans="1:16">
      <c r="A713" t="s">
        <v>47</v>
      </c>
      <c r="B713">
        <v>2011</v>
      </c>
      <c r="C713" t="s">
        <v>338</v>
      </c>
      <c r="D713" t="s">
        <v>1196</v>
      </c>
      <c r="E713" t="str">
        <f>VLOOKUP($D713,DSR!$B$7:$HS$1000,2,FALSE)</f>
        <v>Jednokratna novčana pomoć za nezaposlenu osobu koja radi zaposlenja mijenja mjesto stanovanja</v>
      </c>
      <c r="F713" t="str">
        <f>VLOOKUP($D713,DSR!$B$7:$HS$1000,3,FALSE)</f>
        <v>Nezaposlena osoba koja nađe zaposlenje u drugom mjestu</v>
      </c>
      <c r="G713" t="str">
        <f>VLOOKUP($D713,DSR!$B$7:$HS$1000,4,FALSE)</f>
        <v>DSR_031: §55</v>
      </c>
      <c r="H713" t="str">
        <f>VLOOKUP($D713,DSR!$B$7:$HS$1000,5,FALSE)</f>
        <v>MRMS</v>
      </c>
      <c r="I713" t="str">
        <f>VLOOKUP($D713,DSR!$B$7:$HS$1000,6,FALSE)</f>
        <v>HZZ</v>
      </c>
      <c r="J713" t="str">
        <f>VLOOKUP($D713,DSR!$B$7:$HS$1000,7,FALSE)</f>
        <v>NN, TN</v>
      </c>
      <c r="K713" t="str">
        <f>VLOOKUP($D713,DSR!$B$7:$HS$1000,8,FALSE)</f>
        <v>OS</v>
      </c>
      <c r="L713" t="str">
        <f>VLOOKUP($D713,DSR!$B$7:$HS$1000,9,FALSE)</f>
        <v>ne</v>
      </c>
      <c r="M713" t="str">
        <f>VLOOKUP($D713,DSR!$B$7:$HS$1000,10,FALSE)</f>
        <v>SB</v>
      </c>
      <c r="N713" t="str">
        <f>VLOOKUP($D713,DSR!$B$7:$HS$1000,11,FALSE)</f>
        <v>UN</v>
      </c>
      <c r="O713">
        <v>63</v>
      </c>
      <c r="P713" t="s">
        <v>18</v>
      </c>
    </row>
    <row r="714" spans="1:16">
      <c r="A714" t="s">
        <v>47</v>
      </c>
      <c r="B714">
        <v>2012</v>
      </c>
      <c r="C714" t="s">
        <v>338</v>
      </c>
      <c r="D714" t="s">
        <v>1196</v>
      </c>
      <c r="E714" t="str">
        <f>VLOOKUP($D714,DSR!$B$7:$HS$1000,2,FALSE)</f>
        <v>Jednokratna novčana pomoć za nezaposlenu osobu koja radi zaposlenja mijenja mjesto stanovanja</v>
      </c>
      <c r="F714" t="str">
        <f>VLOOKUP($D714,DSR!$B$7:$HS$1000,3,FALSE)</f>
        <v>Nezaposlena osoba koja nađe zaposlenje u drugom mjestu</v>
      </c>
      <c r="G714" t="str">
        <f>VLOOKUP($D714,DSR!$B$7:$HS$1000,4,FALSE)</f>
        <v>DSR_031: §55</v>
      </c>
      <c r="H714" t="str">
        <f>VLOOKUP($D714,DSR!$B$7:$HS$1000,5,FALSE)</f>
        <v>MRMS</v>
      </c>
      <c r="I714" t="str">
        <f>VLOOKUP($D714,DSR!$B$7:$HS$1000,6,FALSE)</f>
        <v>HZZ</v>
      </c>
      <c r="J714" t="str">
        <f>VLOOKUP($D714,DSR!$B$7:$HS$1000,7,FALSE)</f>
        <v>NN, TN</v>
      </c>
      <c r="K714" t="str">
        <f>VLOOKUP($D714,DSR!$B$7:$HS$1000,8,FALSE)</f>
        <v>OS</v>
      </c>
      <c r="L714" t="str">
        <f>VLOOKUP($D714,DSR!$B$7:$HS$1000,9,FALSE)</f>
        <v>ne</v>
      </c>
      <c r="M714" t="str">
        <f>VLOOKUP($D714,DSR!$B$7:$HS$1000,10,FALSE)</f>
        <v>SB</v>
      </c>
      <c r="N714" t="str">
        <f>VLOOKUP($D714,DSR!$B$7:$HS$1000,11,FALSE)</f>
        <v>UN</v>
      </c>
    </row>
    <row r="715" spans="1:16">
      <c r="A715" t="s">
        <v>47</v>
      </c>
      <c r="B715">
        <v>2013</v>
      </c>
      <c r="C715" t="s">
        <v>338</v>
      </c>
      <c r="D715" t="s">
        <v>1196</v>
      </c>
      <c r="E715" t="str">
        <f>VLOOKUP($D715,DSR!$B$7:$HS$1000,2,FALSE)</f>
        <v>Jednokratna novčana pomoć za nezaposlenu osobu koja radi zaposlenja mijenja mjesto stanovanja</v>
      </c>
      <c r="F715" t="str">
        <f>VLOOKUP($D715,DSR!$B$7:$HS$1000,3,FALSE)</f>
        <v>Nezaposlena osoba koja nađe zaposlenje u drugom mjestu</v>
      </c>
      <c r="G715" t="str">
        <f>VLOOKUP($D715,DSR!$B$7:$HS$1000,4,FALSE)</f>
        <v>DSR_031: §55</v>
      </c>
      <c r="H715" t="str">
        <f>VLOOKUP($D715,DSR!$B$7:$HS$1000,5,FALSE)</f>
        <v>MRMS</v>
      </c>
      <c r="I715" t="str">
        <f>VLOOKUP($D715,DSR!$B$7:$HS$1000,6,FALSE)</f>
        <v>HZZ</v>
      </c>
      <c r="J715" t="str">
        <f>VLOOKUP($D715,DSR!$B$7:$HS$1000,7,FALSE)</f>
        <v>NN, TN</v>
      </c>
      <c r="K715" t="str">
        <f>VLOOKUP($D715,DSR!$B$7:$HS$1000,8,FALSE)</f>
        <v>OS</v>
      </c>
      <c r="L715" t="str">
        <f>VLOOKUP($D715,DSR!$B$7:$HS$1000,9,FALSE)</f>
        <v>ne</v>
      </c>
      <c r="M715" t="str">
        <f>VLOOKUP($D715,DSR!$B$7:$HS$1000,10,FALSE)</f>
        <v>SB</v>
      </c>
      <c r="N715" t="str">
        <f>VLOOKUP($D715,DSR!$B$7:$HS$1000,11,FALSE)</f>
        <v>UN</v>
      </c>
      <c r="O715" s="247">
        <f>VLOOKUP($D715,DSR!$B$7:$HS$1000,20,FALSE)</f>
        <v>18</v>
      </c>
      <c r="P715" t="str">
        <f>VLOOKUP($D715,DSR!$B$7:$HS$1000,22,FALSE)</f>
        <v>nd</v>
      </c>
    </row>
    <row r="716" spans="1:16">
      <c r="A716" t="s">
        <v>47</v>
      </c>
      <c r="B716">
        <v>2014</v>
      </c>
      <c r="C716" t="s">
        <v>338</v>
      </c>
      <c r="D716" t="s">
        <v>1196</v>
      </c>
      <c r="E716" t="str">
        <f>VLOOKUP($D716,DSR!$B$7:$HS$1000,2,FALSE)</f>
        <v>Jednokratna novčana pomoć za nezaposlenu osobu koja radi zaposlenja mijenja mjesto stanovanja</v>
      </c>
      <c r="F716" t="str">
        <f>VLOOKUP($D716,DSR!$B$7:$HS$1000,3,FALSE)</f>
        <v>Nezaposlena osoba koja nađe zaposlenje u drugom mjestu</v>
      </c>
      <c r="G716" t="str">
        <f>VLOOKUP($D716,DSR!$B$7:$HS$1000,4,FALSE)</f>
        <v>DSR_031: §55</v>
      </c>
      <c r="H716" t="str">
        <f>VLOOKUP($D716,DSR!$B$7:$HS$1000,5,FALSE)</f>
        <v>MRMS</v>
      </c>
      <c r="I716" t="str">
        <f>VLOOKUP($D716,DSR!$B$7:$HS$1000,6,FALSE)</f>
        <v>HZZ</v>
      </c>
      <c r="J716" t="str">
        <f>VLOOKUP($D716,DSR!$B$7:$HS$1000,7,FALSE)</f>
        <v>NN, TN</v>
      </c>
      <c r="K716" t="str">
        <f>VLOOKUP($D716,DSR!$B$7:$HS$1000,8,FALSE)</f>
        <v>OS</v>
      </c>
      <c r="L716" t="str">
        <f>VLOOKUP($D716,DSR!$B$7:$HS$1000,9,FALSE)</f>
        <v>ne</v>
      </c>
      <c r="M716" t="str">
        <f>VLOOKUP($D716,DSR!$B$7:$HS$1000,10,FALSE)</f>
        <v>SB</v>
      </c>
      <c r="N716" t="str">
        <f>VLOOKUP($D716,DSR!$B$7:$HS$1000,11,FALSE)</f>
        <v>UN</v>
      </c>
      <c r="O716" s="247">
        <f>VLOOKUP($D716,DSR!$B$7:$HS$1000,24,FALSE)</f>
        <v>18</v>
      </c>
      <c r="P716" t="str">
        <f>VLOOKUP($D716,DSR!$B$7:$HS$1000,26,FALSE)</f>
        <v>nd</v>
      </c>
    </row>
    <row r="717" spans="1:16">
      <c r="A717" t="s">
        <v>47</v>
      </c>
      <c r="B717">
        <v>2015</v>
      </c>
      <c r="C717" t="s">
        <v>338</v>
      </c>
      <c r="D717" t="s">
        <v>1196</v>
      </c>
      <c r="E717" t="str">
        <f>VLOOKUP($D717,DSR!$B$7:$HS$1000,2,FALSE)</f>
        <v>Jednokratna novčana pomoć za nezaposlenu osobu koja radi zaposlenja mijenja mjesto stanovanja</v>
      </c>
      <c r="F717" t="str">
        <f>VLOOKUP($D717,DSR!$B$7:$HS$1000,3,FALSE)</f>
        <v>Nezaposlena osoba koja nađe zaposlenje u drugom mjestu</v>
      </c>
      <c r="G717" t="str">
        <f>VLOOKUP($D717,DSR!$B$7:$HS$1000,4,FALSE)</f>
        <v>DSR_031: §55</v>
      </c>
      <c r="H717" t="str">
        <f>VLOOKUP($D717,DSR!$B$7:$HS$1000,5,FALSE)</f>
        <v>MRMS</v>
      </c>
      <c r="I717" t="str">
        <f>VLOOKUP($D717,DSR!$B$7:$HS$1000,6,FALSE)</f>
        <v>HZZ</v>
      </c>
      <c r="J717" t="str">
        <f>VLOOKUP($D717,DSR!$B$7:$HS$1000,7,FALSE)</f>
        <v>NN, TN</v>
      </c>
      <c r="K717" t="str">
        <f>VLOOKUP($D717,DSR!$B$7:$HS$1000,8,FALSE)</f>
        <v>OS</v>
      </c>
      <c r="L717" t="str">
        <f>VLOOKUP($D717,DSR!$B$7:$HS$1000,9,FALSE)</f>
        <v>ne</v>
      </c>
      <c r="M717" t="str">
        <f>VLOOKUP($D717,DSR!$B$7:$HS$1000,10,FALSE)</f>
        <v>SB</v>
      </c>
      <c r="N717" t="str">
        <f>VLOOKUP($D717,DSR!$B$7:$HS$1000,11,FALSE)</f>
        <v>UN</v>
      </c>
      <c r="O717" s="247">
        <f>VLOOKUP($D717,DSR!$B$7:$HS$1000,28,FALSE)</f>
        <v>21</v>
      </c>
      <c r="P717" t="str">
        <f>VLOOKUP($D717,DSR!$B$7:$HS$1000,30,FALSE)</f>
        <v>nd</v>
      </c>
    </row>
    <row r="718" spans="1:16">
      <c r="A718" t="s">
        <v>47</v>
      </c>
      <c r="B718">
        <v>2016</v>
      </c>
      <c r="C718" t="s">
        <v>338</v>
      </c>
      <c r="D718" t="s">
        <v>1196</v>
      </c>
      <c r="E718" t="str">
        <f>VLOOKUP($D718,DSR!$B$7:$HS$1000,2,FALSE)</f>
        <v>Jednokratna novčana pomoć za nezaposlenu osobu koja radi zaposlenja mijenja mjesto stanovanja</v>
      </c>
      <c r="F718" t="str">
        <f>VLOOKUP($D718,DSR!$B$7:$HS$1000,3,FALSE)</f>
        <v>Nezaposlena osoba koja nađe zaposlenje u drugom mjestu</v>
      </c>
      <c r="G718" t="str">
        <f>VLOOKUP($D718,DSR!$B$7:$HS$1000,4,FALSE)</f>
        <v>DSR_031: §55</v>
      </c>
      <c r="H718" t="str">
        <f>VLOOKUP($D718,DSR!$B$7:$HS$1000,5,FALSE)</f>
        <v>MRMS</v>
      </c>
      <c r="I718" t="str">
        <f>VLOOKUP($D718,DSR!$B$7:$HS$1000,6,FALSE)</f>
        <v>HZZ</v>
      </c>
      <c r="J718" t="str">
        <f>VLOOKUP($D718,DSR!$B$7:$HS$1000,7,FALSE)</f>
        <v>NN, TN</v>
      </c>
      <c r="K718" t="str">
        <f>VLOOKUP($D718,DSR!$B$7:$HS$1000,8,FALSE)</f>
        <v>OS</v>
      </c>
      <c r="L718" t="str">
        <f>VLOOKUP($D718,DSR!$B$7:$HS$1000,9,FALSE)</f>
        <v>ne</v>
      </c>
      <c r="M718" t="str">
        <f>VLOOKUP($D718,DSR!$B$7:$HS$1000,10,FALSE)</f>
        <v>SB</v>
      </c>
      <c r="N718" t="str">
        <f>VLOOKUP($D718,DSR!$B$7:$HS$1000,11,FALSE)</f>
        <v>UN</v>
      </c>
      <c r="O718" s="247" t="str">
        <f>VLOOKUP($D718,DSR!$B$7:$HS$1000,32,FALSE)</f>
        <v>nd</v>
      </c>
      <c r="P718" t="str">
        <f>VLOOKUP($D718,DSR!$B$7:$HS$1000,34,FALSE)</f>
        <v>nd</v>
      </c>
    </row>
    <row r="719" spans="1:16">
      <c r="A719" t="s">
        <v>47</v>
      </c>
      <c r="B719">
        <v>2011</v>
      </c>
      <c r="C719" t="s">
        <v>338</v>
      </c>
      <c r="D719" t="s">
        <v>1201</v>
      </c>
      <c r="E719" t="str">
        <f>VLOOKUP($D719,DSR!$B$7:$HS$1000,2,FALSE)</f>
        <v>Naknada putnih i selidbenih troškova za nezaposlenu osobu</v>
      </c>
      <c r="F719" t="str">
        <f>VLOOKUP($D719,DSR!$B$7:$HS$1000,3,FALSE)</f>
        <v>Nezaposlena osoba koja nađe zaposlenje u drugom mjestu</v>
      </c>
      <c r="G719" t="str">
        <f>VLOOKUP($D719,DSR!$B$7:$HS$1000,4,FALSE)</f>
        <v>DSR_031: §55</v>
      </c>
      <c r="H719" t="str">
        <f>VLOOKUP($D719,DSR!$B$7:$HS$1000,5,FALSE)</f>
        <v>MRMS</v>
      </c>
      <c r="I719" t="str">
        <f>VLOOKUP($D719,DSR!$B$7:$HS$1000,6,FALSE)</f>
        <v>HZZ</v>
      </c>
      <c r="J719" t="str">
        <f>VLOOKUP($D719,DSR!$B$7:$HS$1000,7,FALSE)</f>
        <v>NN, TN</v>
      </c>
      <c r="K719" t="str">
        <f>VLOOKUP($D719,DSR!$B$7:$HS$1000,8,FALSE)</f>
        <v>OS</v>
      </c>
      <c r="L719" t="str">
        <f>VLOOKUP($D719,DSR!$B$7:$HS$1000,9,FALSE)</f>
        <v>ne</v>
      </c>
      <c r="M719" t="str">
        <f>VLOOKUP($D719,DSR!$B$7:$HS$1000,10,FALSE)</f>
        <v>TR</v>
      </c>
      <c r="N719" t="str">
        <f>VLOOKUP($D719,DSR!$B$7:$HS$1000,11,FALSE)</f>
        <v>UN</v>
      </c>
      <c r="O719">
        <v>7303</v>
      </c>
      <c r="P719" t="s">
        <v>18</v>
      </c>
    </row>
    <row r="720" spans="1:16">
      <c r="A720" t="s">
        <v>47</v>
      </c>
      <c r="B720">
        <v>2012</v>
      </c>
      <c r="C720" t="s">
        <v>338</v>
      </c>
      <c r="D720" t="s">
        <v>1201</v>
      </c>
      <c r="E720" t="str">
        <f>VLOOKUP($D720,DSR!$B$7:$HS$1000,2,FALSE)</f>
        <v>Naknada putnih i selidbenih troškova za nezaposlenu osobu</v>
      </c>
      <c r="F720" t="str">
        <f>VLOOKUP($D720,DSR!$B$7:$HS$1000,3,FALSE)</f>
        <v>Nezaposlena osoba koja nađe zaposlenje u drugom mjestu</v>
      </c>
      <c r="G720" t="str">
        <f>VLOOKUP($D720,DSR!$B$7:$HS$1000,4,FALSE)</f>
        <v>DSR_031: §55</v>
      </c>
      <c r="H720" t="str">
        <f>VLOOKUP($D720,DSR!$B$7:$HS$1000,5,FALSE)</f>
        <v>MRMS</v>
      </c>
      <c r="I720" t="str">
        <f>VLOOKUP($D720,DSR!$B$7:$HS$1000,6,FALSE)</f>
        <v>HZZ</v>
      </c>
      <c r="J720" t="str">
        <f>VLOOKUP($D720,DSR!$B$7:$HS$1000,7,FALSE)</f>
        <v>NN, TN</v>
      </c>
      <c r="K720" t="str">
        <f>VLOOKUP($D720,DSR!$B$7:$HS$1000,8,FALSE)</f>
        <v>OS</v>
      </c>
      <c r="L720" t="str">
        <f>VLOOKUP($D720,DSR!$B$7:$HS$1000,9,FALSE)</f>
        <v>ne</v>
      </c>
      <c r="M720" t="str">
        <f>VLOOKUP($D720,DSR!$B$7:$HS$1000,10,FALSE)</f>
        <v>TR</v>
      </c>
      <c r="N720" t="str">
        <f>VLOOKUP($D720,DSR!$B$7:$HS$1000,11,FALSE)</f>
        <v>UN</v>
      </c>
    </row>
    <row r="721" spans="1:16">
      <c r="A721" t="s">
        <v>47</v>
      </c>
      <c r="B721">
        <v>2013</v>
      </c>
      <c r="C721" t="s">
        <v>338</v>
      </c>
      <c r="D721" t="s">
        <v>1201</v>
      </c>
      <c r="E721" t="str">
        <f>VLOOKUP($D721,DSR!$B$7:$HS$1000,2,FALSE)</f>
        <v>Naknada putnih i selidbenih troškova za nezaposlenu osobu</v>
      </c>
      <c r="F721" t="str">
        <f>VLOOKUP($D721,DSR!$B$7:$HS$1000,3,FALSE)</f>
        <v>Nezaposlena osoba koja nađe zaposlenje u drugom mjestu</v>
      </c>
      <c r="G721" t="str">
        <f>VLOOKUP($D721,DSR!$B$7:$HS$1000,4,FALSE)</f>
        <v>DSR_031: §55</v>
      </c>
      <c r="H721" t="str">
        <f>VLOOKUP($D721,DSR!$B$7:$HS$1000,5,FALSE)</f>
        <v>MRMS</v>
      </c>
      <c r="I721" t="str">
        <f>VLOOKUP($D721,DSR!$B$7:$HS$1000,6,FALSE)</f>
        <v>HZZ</v>
      </c>
      <c r="J721" t="str">
        <f>VLOOKUP($D721,DSR!$B$7:$HS$1000,7,FALSE)</f>
        <v>NN, TN</v>
      </c>
      <c r="K721" t="str">
        <f>VLOOKUP($D721,DSR!$B$7:$HS$1000,8,FALSE)</f>
        <v>OS</v>
      </c>
      <c r="L721" t="str">
        <f>VLOOKUP($D721,DSR!$B$7:$HS$1000,9,FALSE)</f>
        <v>ne</v>
      </c>
      <c r="M721" t="str">
        <f>VLOOKUP($D721,DSR!$B$7:$HS$1000,10,FALSE)</f>
        <v>TR</v>
      </c>
      <c r="N721" t="str">
        <f>VLOOKUP($D721,DSR!$B$7:$HS$1000,11,FALSE)</f>
        <v>UN</v>
      </c>
      <c r="O721" s="247">
        <f>VLOOKUP($D721,DSR!$B$7:$HS$1000,20,FALSE)</f>
        <v>9196</v>
      </c>
      <c r="P721" t="str">
        <f>VLOOKUP($D721,DSR!$B$7:$HS$1000,22,FALSE)</f>
        <v>nd</v>
      </c>
    </row>
    <row r="722" spans="1:16">
      <c r="A722" t="s">
        <v>47</v>
      </c>
      <c r="B722">
        <v>2014</v>
      </c>
      <c r="C722" t="s">
        <v>338</v>
      </c>
      <c r="D722" t="s">
        <v>1201</v>
      </c>
      <c r="E722" t="str">
        <f>VLOOKUP($D722,DSR!$B$7:$HS$1000,2,FALSE)</f>
        <v>Naknada putnih i selidbenih troškova za nezaposlenu osobu</v>
      </c>
      <c r="F722" t="str">
        <f>VLOOKUP($D722,DSR!$B$7:$HS$1000,3,FALSE)</f>
        <v>Nezaposlena osoba koja nađe zaposlenje u drugom mjestu</v>
      </c>
      <c r="G722" t="str">
        <f>VLOOKUP($D722,DSR!$B$7:$HS$1000,4,FALSE)</f>
        <v>DSR_031: §55</v>
      </c>
      <c r="H722" t="str">
        <f>VLOOKUP($D722,DSR!$B$7:$HS$1000,5,FALSE)</f>
        <v>MRMS</v>
      </c>
      <c r="I722" t="str">
        <f>VLOOKUP($D722,DSR!$B$7:$HS$1000,6,FALSE)</f>
        <v>HZZ</v>
      </c>
      <c r="J722" t="str">
        <f>VLOOKUP($D722,DSR!$B$7:$HS$1000,7,FALSE)</f>
        <v>NN, TN</v>
      </c>
      <c r="K722" t="str">
        <f>VLOOKUP($D722,DSR!$B$7:$HS$1000,8,FALSE)</f>
        <v>OS</v>
      </c>
      <c r="L722" t="str">
        <f>VLOOKUP($D722,DSR!$B$7:$HS$1000,9,FALSE)</f>
        <v>ne</v>
      </c>
      <c r="M722" t="str">
        <f>VLOOKUP($D722,DSR!$B$7:$HS$1000,10,FALSE)</f>
        <v>TR</v>
      </c>
      <c r="N722" t="str">
        <f>VLOOKUP($D722,DSR!$B$7:$HS$1000,11,FALSE)</f>
        <v>UN</v>
      </c>
      <c r="O722" s="247">
        <f>VLOOKUP($D722,DSR!$B$7:$HS$1000,24,FALSE)</f>
        <v>10108</v>
      </c>
      <c r="P722" t="str">
        <f>VLOOKUP($D722,DSR!$B$7:$HS$1000,26,FALSE)</f>
        <v>nd</v>
      </c>
    </row>
    <row r="723" spans="1:16">
      <c r="A723" t="s">
        <v>47</v>
      </c>
      <c r="B723">
        <v>2015</v>
      </c>
      <c r="C723" t="s">
        <v>338</v>
      </c>
      <c r="D723" t="s">
        <v>1201</v>
      </c>
      <c r="E723" t="str">
        <f>VLOOKUP($D723,DSR!$B$7:$HS$1000,2,FALSE)</f>
        <v>Naknada putnih i selidbenih troškova za nezaposlenu osobu</v>
      </c>
      <c r="F723" t="str">
        <f>VLOOKUP($D723,DSR!$B$7:$HS$1000,3,FALSE)</f>
        <v>Nezaposlena osoba koja nađe zaposlenje u drugom mjestu</v>
      </c>
      <c r="G723" t="str">
        <f>VLOOKUP($D723,DSR!$B$7:$HS$1000,4,FALSE)</f>
        <v>DSR_031: §55</v>
      </c>
      <c r="H723" t="str">
        <f>VLOOKUP($D723,DSR!$B$7:$HS$1000,5,FALSE)</f>
        <v>MRMS</v>
      </c>
      <c r="I723" t="str">
        <f>VLOOKUP($D723,DSR!$B$7:$HS$1000,6,FALSE)</f>
        <v>HZZ</v>
      </c>
      <c r="J723" t="str">
        <f>VLOOKUP($D723,DSR!$B$7:$HS$1000,7,FALSE)</f>
        <v>NN, TN</v>
      </c>
      <c r="K723" t="str">
        <f>VLOOKUP($D723,DSR!$B$7:$HS$1000,8,FALSE)</f>
        <v>OS</v>
      </c>
      <c r="L723" t="str">
        <f>VLOOKUP($D723,DSR!$B$7:$HS$1000,9,FALSE)</f>
        <v>ne</v>
      </c>
      <c r="M723" t="str">
        <f>VLOOKUP($D723,DSR!$B$7:$HS$1000,10,FALSE)</f>
        <v>TR</v>
      </c>
      <c r="N723" t="str">
        <f>VLOOKUP($D723,DSR!$B$7:$HS$1000,11,FALSE)</f>
        <v>UN</v>
      </c>
      <c r="O723" s="247">
        <f>VLOOKUP($D723,DSR!$B$7:$HS$1000,28,FALSE)</f>
        <v>9680</v>
      </c>
      <c r="P723" t="str">
        <f>VLOOKUP($D723,DSR!$B$7:$HS$1000,30,FALSE)</f>
        <v>nd</v>
      </c>
    </row>
    <row r="724" spans="1:16">
      <c r="A724" t="s">
        <v>47</v>
      </c>
      <c r="B724">
        <v>2016</v>
      </c>
      <c r="C724" t="s">
        <v>338</v>
      </c>
      <c r="D724" t="s">
        <v>1201</v>
      </c>
      <c r="E724" t="str">
        <f>VLOOKUP($D724,DSR!$B$7:$HS$1000,2,FALSE)</f>
        <v>Naknada putnih i selidbenih troškova za nezaposlenu osobu</v>
      </c>
      <c r="F724" t="str">
        <f>VLOOKUP($D724,DSR!$B$7:$HS$1000,3,FALSE)</f>
        <v>Nezaposlena osoba koja nađe zaposlenje u drugom mjestu</v>
      </c>
      <c r="G724" t="str">
        <f>VLOOKUP($D724,DSR!$B$7:$HS$1000,4,FALSE)</f>
        <v>DSR_031: §55</v>
      </c>
      <c r="H724" t="str">
        <f>VLOOKUP($D724,DSR!$B$7:$HS$1000,5,FALSE)</f>
        <v>MRMS</v>
      </c>
      <c r="I724" t="str">
        <f>VLOOKUP($D724,DSR!$B$7:$HS$1000,6,FALSE)</f>
        <v>HZZ</v>
      </c>
      <c r="J724" t="str">
        <f>VLOOKUP($D724,DSR!$B$7:$HS$1000,7,FALSE)</f>
        <v>NN, TN</v>
      </c>
      <c r="K724" t="str">
        <f>VLOOKUP($D724,DSR!$B$7:$HS$1000,8,FALSE)</f>
        <v>OS</v>
      </c>
      <c r="L724" t="str">
        <f>VLOOKUP($D724,DSR!$B$7:$HS$1000,9,FALSE)</f>
        <v>ne</v>
      </c>
      <c r="M724" t="str">
        <f>VLOOKUP($D724,DSR!$B$7:$HS$1000,10,FALSE)</f>
        <v>TR</v>
      </c>
      <c r="N724" t="str">
        <f>VLOOKUP($D724,DSR!$B$7:$HS$1000,11,FALSE)</f>
        <v>UN</v>
      </c>
      <c r="O724" s="247" t="str">
        <f>VLOOKUP($D724,DSR!$B$7:$HS$1000,32,FALSE)</f>
        <v>nd</v>
      </c>
      <c r="P724" t="str">
        <f>VLOOKUP($D724,DSR!$B$7:$HS$1000,34,FALSE)</f>
        <v>nd</v>
      </c>
    </row>
    <row r="725" spans="1:16">
      <c r="A725" t="s">
        <v>47</v>
      </c>
      <c r="B725">
        <v>2011</v>
      </c>
      <c r="C725" t="s">
        <v>338</v>
      </c>
      <c r="D725" t="s">
        <v>1203</v>
      </c>
      <c r="E725" t="str">
        <f>VLOOKUP($D725,DSR!$B$7:$HS$1000,2,FALSE)</f>
        <v>Novčana pomoć za “stalnog sezonskog radnika”</v>
      </c>
      <c r="F725" t="str">
        <f>VLOOKUP($D725,DSR!$B$7:$HS$1000,3,FALSE)</f>
        <v>Osiguranik produženog mirovinskog osiguranja na temelju ugovora o radu na određeno vrijeme za stalne sezonske poslove</v>
      </c>
      <c r="G725" t="str">
        <f>VLOOKUP($D725,DSR!$B$7:$HS$1000,4,FALSE)</f>
        <v>DSR_031: §55.a, DSR_206</v>
      </c>
      <c r="H725" t="str">
        <f>VLOOKUP($D725,DSR!$B$7:$HS$1000,5,FALSE)</f>
        <v>MRMS</v>
      </c>
      <c r="I725" t="str">
        <f>VLOOKUP($D725,DSR!$B$7:$HS$1000,6,FALSE)</f>
        <v>HZZ</v>
      </c>
      <c r="J725" t="str">
        <f>VLOOKUP($D725,DSR!$B$7:$HS$1000,7,FALSE)</f>
        <v>NN</v>
      </c>
      <c r="K725" t="str">
        <f>VLOOKUP($D725,DSR!$B$7:$HS$1000,8,FALSE)</f>
        <v>OS</v>
      </c>
      <c r="L725" t="str">
        <f>VLOOKUP($D725,DSR!$B$7:$HS$1000,9,FALSE)</f>
        <v>ne</v>
      </c>
      <c r="M725" t="str">
        <f>VLOOKUP($D725,DSR!$B$7:$HS$1000,10,FALSE)</f>
        <v>DD</v>
      </c>
      <c r="N725" t="str">
        <f>VLOOKUP($D725,DSR!$B$7:$HS$1000,11,FALSE)</f>
        <v>UN</v>
      </c>
      <c r="O725" t="s">
        <v>22</v>
      </c>
      <c r="P725" t="s">
        <v>22</v>
      </c>
    </row>
    <row r="726" spans="1:16">
      <c r="A726" t="s">
        <v>47</v>
      </c>
      <c r="B726">
        <v>2012</v>
      </c>
      <c r="C726" t="s">
        <v>338</v>
      </c>
      <c r="D726" t="s">
        <v>1203</v>
      </c>
      <c r="E726" t="str">
        <f>VLOOKUP($D726,DSR!$B$7:$HS$1000,2,FALSE)</f>
        <v>Novčana pomoć za “stalnog sezonskog radnika”</v>
      </c>
      <c r="F726" t="str">
        <f>VLOOKUP($D726,DSR!$B$7:$HS$1000,3,FALSE)</f>
        <v>Osiguranik produženog mirovinskog osiguranja na temelju ugovora o radu na određeno vrijeme za stalne sezonske poslove</v>
      </c>
      <c r="G726" t="str">
        <f>VLOOKUP($D726,DSR!$B$7:$HS$1000,4,FALSE)</f>
        <v>DSR_031: §55.a, DSR_206</v>
      </c>
      <c r="H726" t="str">
        <f>VLOOKUP($D726,DSR!$B$7:$HS$1000,5,FALSE)</f>
        <v>MRMS</v>
      </c>
      <c r="I726" t="str">
        <f>VLOOKUP($D726,DSR!$B$7:$HS$1000,6,FALSE)</f>
        <v>HZZ</v>
      </c>
      <c r="J726" t="str">
        <f>VLOOKUP($D726,DSR!$B$7:$HS$1000,7,FALSE)</f>
        <v>NN</v>
      </c>
      <c r="K726" t="str">
        <f>VLOOKUP($D726,DSR!$B$7:$HS$1000,8,FALSE)</f>
        <v>OS</v>
      </c>
      <c r="L726" t="str">
        <f>VLOOKUP($D726,DSR!$B$7:$HS$1000,9,FALSE)</f>
        <v>ne</v>
      </c>
      <c r="M726" t="str">
        <f>VLOOKUP($D726,DSR!$B$7:$HS$1000,10,FALSE)</f>
        <v>DD</v>
      </c>
      <c r="N726" t="str">
        <f>VLOOKUP($D726,DSR!$B$7:$HS$1000,11,FALSE)</f>
        <v>UN</v>
      </c>
    </row>
    <row r="727" spans="1:16">
      <c r="A727" t="s">
        <v>47</v>
      </c>
      <c r="B727">
        <v>2013</v>
      </c>
      <c r="C727" t="s">
        <v>338</v>
      </c>
      <c r="D727" t="s">
        <v>1203</v>
      </c>
      <c r="E727" t="str">
        <f>VLOOKUP($D727,DSR!$B$7:$HS$1000,2,FALSE)</f>
        <v>Novčana pomoć za “stalnog sezonskog radnika”</v>
      </c>
      <c r="F727" t="str">
        <f>VLOOKUP($D727,DSR!$B$7:$HS$1000,3,FALSE)</f>
        <v>Osiguranik produženog mirovinskog osiguranja na temelju ugovora o radu na određeno vrijeme za stalne sezonske poslove</v>
      </c>
      <c r="G727" t="str">
        <f>VLOOKUP($D727,DSR!$B$7:$HS$1000,4,FALSE)</f>
        <v>DSR_031: §55.a, DSR_206</v>
      </c>
      <c r="H727" t="str">
        <f>VLOOKUP($D727,DSR!$B$7:$HS$1000,5,FALSE)</f>
        <v>MRMS</v>
      </c>
      <c r="I727" t="str">
        <f>VLOOKUP($D727,DSR!$B$7:$HS$1000,6,FALSE)</f>
        <v>HZZ</v>
      </c>
      <c r="J727" t="str">
        <f>VLOOKUP($D727,DSR!$B$7:$HS$1000,7,FALSE)</f>
        <v>NN</v>
      </c>
      <c r="K727" t="str">
        <f>VLOOKUP($D727,DSR!$B$7:$HS$1000,8,FALSE)</f>
        <v>OS</v>
      </c>
      <c r="L727" t="str">
        <f>VLOOKUP($D727,DSR!$B$7:$HS$1000,9,FALSE)</f>
        <v>ne</v>
      </c>
      <c r="M727" t="str">
        <f>VLOOKUP($D727,DSR!$B$7:$HS$1000,10,FALSE)</f>
        <v>DD</v>
      </c>
      <c r="N727" t="str">
        <f>VLOOKUP($D727,DSR!$B$7:$HS$1000,11,FALSE)</f>
        <v>UN</v>
      </c>
      <c r="O727" s="247" t="str">
        <f>VLOOKUP($D727,DSR!$B$7:$HS$1000,20,FALSE)</f>
        <v>x</v>
      </c>
      <c r="P727" t="str">
        <f>VLOOKUP($D727,DSR!$B$7:$HS$1000,22,FALSE)</f>
        <v>x</v>
      </c>
    </row>
    <row r="728" spans="1:16">
      <c r="A728" t="s">
        <v>47</v>
      </c>
      <c r="B728">
        <v>2014</v>
      </c>
      <c r="C728" t="s">
        <v>338</v>
      </c>
      <c r="D728" t="s">
        <v>1203</v>
      </c>
      <c r="E728" t="str">
        <f>VLOOKUP($D728,DSR!$B$7:$HS$1000,2,FALSE)</f>
        <v>Novčana pomoć za “stalnog sezonskog radnika”</v>
      </c>
      <c r="F728" t="str">
        <f>VLOOKUP($D728,DSR!$B$7:$HS$1000,3,FALSE)</f>
        <v>Osiguranik produženog mirovinskog osiguranja na temelju ugovora o radu na određeno vrijeme za stalne sezonske poslove</v>
      </c>
      <c r="G728" t="str">
        <f>VLOOKUP($D728,DSR!$B$7:$HS$1000,4,FALSE)</f>
        <v>DSR_031: §55.a, DSR_206</v>
      </c>
      <c r="H728" t="str">
        <f>VLOOKUP($D728,DSR!$B$7:$HS$1000,5,FALSE)</f>
        <v>MRMS</v>
      </c>
      <c r="I728" t="str">
        <f>VLOOKUP($D728,DSR!$B$7:$HS$1000,6,FALSE)</f>
        <v>HZZ</v>
      </c>
      <c r="J728" t="str">
        <f>VLOOKUP($D728,DSR!$B$7:$HS$1000,7,FALSE)</f>
        <v>NN</v>
      </c>
      <c r="K728" t="str">
        <f>VLOOKUP($D728,DSR!$B$7:$HS$1000,8,FALSE)</f>
        <v>OS</v>
      </c>
      <c r="L728" t="str">
        <f>VLOOKUP($D728,DSR!$B$7:$HS$1000,9,FALSE)</f>
        <v>ne</v>
      </c>
      <c r="M728" t="str">
        <f>VLOOKUP($D728,DSR!$B$7:$HS$1000,10,FALSE)</f>
        <v>DD</v>
      </c>
      <c r="N728" t="str">
        <f>VLOOKUP($D728,DSR!$B$7:$HS$1000,11,FALSE)</f>
        <v>UN</v>
      </c>
      <c r="O728" s="247">
        <f>VLOOKUP($D728,DSR!$B$7:$HS$1000,24,FALSE)</f>
        <v>745</v>
      </c>
      <c r="P728" t="str">
        <f>VLOOKUP($D728,DSR!$B$7:$HS$1000,26,FALSE)</f>
        <v>nd</v>
      </c>
    </row>
    <row r="729" spans="1:16">
      <c r="A729" t="s">
        <v>47</v>
      </c>
      <c r="B729">
        <v>2015</v>
      </c>
      <c r="C729" t="s">
        <v>338</v>
      </c>
      <c r="D729" t="s">
        <v>1203</v>
      </c>
      <c r="E729" t="str">
        <f>VLOOKUP($D729,DSR!$B$7:$HS$1000,2,FALSE)</f>
        <v>Novčana pomoć za “stalnog sezonskog radnika”</v>
      </c>
      <c r="F729" t="str">
        <f>VLOOKUP($D729,DSR!$B$7:$HS$1000,3,FALSE)</f>
        <v>Osiguranik produženog mirovinskog osiguranja na temelju ugovora o radu na određeno vrijeme za stalne sezonske poslove</v>
      </c>
      <c r="G729" t="str">
        <f>VLOOKUP($D729,DSR!$B$7:$HS$1000,4,FALSE)</f>
        <v>DSR_031: §55.a, DSR_206</v>
      </c>
      <c r="H729" t="str">
        <f>VLOOKUP($D729,DSR!$B$7:$HS$1000,5,FALSE)</f>
        <v>MRMS</v>
      </c>
      <c r="I729" t="str">
        <f>VLOOKUP($D729,DSR!$B$7:$HS$1000,6,FALSE)</f>
        <v>HZZ</v>
      </c>
      <c r="J729" t="str">
        <f>VLOOKUP($D729,DSR!$B$7:$HS$1000,7,FALSE)</f>
        <v>NN</v>
      </c>
      <c r="K729" t="str">
        <f>VLOOKUP($D729,DSR!$B$7:$HS$1000,8,FALSE)</f>
        <v>OS</v>
      </c>
      <c r="L729" t="str">
        <f>VLOOKUP($D729,DSR!$B$7:$HS$1000,9,FALSE)</f>
        <v>ne</v>
      </c>
      <c r="M729" t="str">
        <f>VLOOKUP($D729,DSR!$B$7:$HS$1000,10,FALSE)</f>
        <v>DD</v>
      </c>
      <c r="N729" t="str">
        <f>VLOOKUP($D729,DSR!$B$7:$HS$1000,11,FALSE)</f>
        <v>UN</v>
      </c>
      <c r="O729" s="247">
        <f>VLOOKUP($D729,DSR!$B$7:$HS$1000,28,FALSE)</f>
        <v>1267</v>
      </c>
      <c r="P729">
        <f>VLOOKUP($D729,DSR!$B$7:$HS$1000,30,FALSE)</f>
        <v>11081084</v>
      </c>
    </row>
    <row r="730" spans="1:16">
      <c r="A730" t="s">
        <v>47</v>
      </c>
      <c r="B730">
        <v>2016</v>
      </c>
      <c r="C730" t="s">
        <v>338</v>
      </c>
      <c r="D730" t="s">
        <v>1203</v>
      </c>
      <c r="E730" t="str">
        <f>VLOOKUP($D730,DSR!$B$7:$HS$1000,2,FALSE)</f>
        <v>Novčana pomoć za “stalnog sezonskog radnika”</v>
      </c>
      <c r="F730" t="str">
        <f>VLOOKUP($D730,DSR!$B$7:$HS$1000,3,FALSE)</f>
        <v>Osiguranik produženog mirovinskog osiguranja na temelju ugovora o radu na određeno vrijeme za stalne sezonske poslove</v>
      </c>
      <c r="G730" t="str">
        <f>VLOOKUP($D730,DSR!$B$7:$HS$1000,4,FALSE)</f>
        <v>DSR_031: §55.a, DSR_206</v>
      </c>
      <c r="H730" t="str">
        <f>VLOOKUP($D730,DSR!$B$7:$HS$1000,5,FALSE)</f>
        <v>MRMS</v>
      </c>
      <c r="I730" t="str">
        <f>VLOOKUP($D730,DSR!$B$7:$HS$1000,6,FALSE)</f>
        <v>HZZ</v>
      </c>
      <c r="J730" t="str">
        <f>VLOOKUP($D730,DSR!$B$7:$HS$1000,7,FALSE)</f>
        <v>NN</v>
      </c>
      <c r="K730" t="str">
        <f>VLOOKUP($D730,DSR!$B$7:$HS$1000,8,FALSE)</f>
        <v>OS</v>
      </c>
      <c r="L730" t="str">
        <f>VLOOKUP($D730,DSR!$B$7:$HS$1000,9,FALSE)</f>
        <v>ne</v>
      </c>
      <c r="M730" t="str">
        <f>VLOOKUP($D730,DSR!$B$7:$HS$1000,10,FALSE)</f>
        <v>DD</v>
      </c>
      <c r="N730" t="str">
        <f>VLOOKUP($D730,DSR!$B$7:$HS$1000,11,FALSE)</f>
        <v>UN</v>
      </c>
      <c r="O730" s="247" t="str">
        <f>VLOOKUP($D730,DSR!$B$7:$HS$1000,32,FALSE)</f>
        <v>nd</v>
      </c>
      <c r="P730" t="str">
        <f>VLOOKUP($D730,DSR!$B$7:$HS$1000,34,FALSE)</f>
        <v>nd</v>
      </c>
    </row>
  </sheetData>
  <autoFilter ref="A1:P730" xr:uid="{00000000-0009-0000-0000-00000B000000}">
    <sortState xmlns:xlrd2="http://schemas.microsoft.com/office/spreadsheetml/2017/richdata2" ref="A2:P760">
      <sortCondition ref="D1:D760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0" tint="-0.499984740745262"/>
  </sheetPr>
  <dimension ref="C4:L16"/>
  <sheetViews>
    <sheetView workbookViewId="0">
      <selection activeCell="D687" sqref="D687"/>
    </sheetView>
  </sheetViews>
  <sheetFormatPr defaultRowHeight="15"/>
  <sheetData>
    <row r="4" spans="3:12">
      <c r="E4" s="53" t="s">
        <v>46</v>
      </c>
      <c r="F4" s="53" t="s">
        <v>56</v>
      </c>
      <c r="G4" s="53" t="s">
        <v>54</v>
      </c>
      <c r="H4" s="53" t="s">
        <v>52</v>
      </c>
      <c r="I4" s="53" t="s">
        <v>50</v>
      </c>
      <c r="J4" s="53" t="s">
        <v>104</v>
      </c>
      <c r="K4" s="53" t="s">
        <v>102</v>
      </c>
      <c r="L4" s="53" t="s">
        <v>96</v>
      </c>
    </row>
    <row r="5" spans="3:12">
      <c r="C5" s="138" t="s">
        <v>267</v>
      </c>
      <c r="E5" s="54">
        <f>DSR!AX233</f>
        <v>12</v>
      </c>
      <c r="F5" s="54">
        <f>GZG!AG68</f>
        <v>0</v>
      </c>
      <c r="G5" s="54">
        <f>GST!AG64</f>
        <v>0</v>
      </c>
      <c r="H5" s="54">
        <f>GRI!AG60</f>
        <v>0</v>
      </c>
      <c r="I5" s="54">
        <f>GOS!AG64</f>
        <v>0</v>
      </c>
      <c r="J5" s="54">
        <f>ZSD!AG40</f>
        <v>0</v>
      </c>
      <c r="K5" s="54">
        <f>ZPG!AG40</f>
        <v>0</v>
      </c>
      <c r="L5" s="54">
        <f>ZOB!AG41</f>
        <v>0</v>
      </c>
    </row>
    <row r="6" spans="3:12">
      <c r="C6" s="138" t="s">
        <v>278</v>
      </c>
      <c r="E6" s="54">
        <f>DSR!AX234</f>
        <v>34</v>
      </c>
      <c r="F6" s="54">
        <f>GZG!AG69</f>
        <v>2</v>
      </c>
      <c r="G6" s="54">
        <f>GST!AG65</f>
        <v>2</v>
      </c>
      <c r="H6" s="54">
        <f>GRI!AG61</f>
        <v>1</v>
      </c>
      <c r="I6" s="54">
        <f>GOS!AG65</f>
        <v>1</v>
      </c>
      <c r="J6" s="54">
        <f>ZSD!AG41</f>
        <v>0</v>
      </c>
      <c r="K6" s="54">
        <f>ZPG!AG41</f>
        <v>0</v>
      </c>
      <c r="L6" s="54">
        <f>ZOB!AG42</f>
        <v>0</v>
      </c>
    </row>
    <row r="7" spans="3:12">
      <c r="C7" s="138" t="s">
        <v>297</v>
      </c>
      <c r="E7" s="54">
        <f>DSR!AX235</f>
        <v>5</v>
      </c>
      <c r="F7" s="54">
        <f>GZG!AG70</f>
        <v>1</v>
      </c>
      <c r="G7" s="54">
        <f>GST!AG66</f>
        <v>1</v>
      </c>
      <c r="H7" s="54">
        <f>GRI!AG62</f>
        <v>1</v>
      </c>
      <c r="I7" s="54">
        <f>GOS!AG66</f>
        <v>0</v>
      </c>
      <c r="J7" s="54">
        <f>ZSD!AG42</f>
        <v>0</v>
      </c>
      <c r="K7" s="54">
        <f>ZPG!AG42</f>
        <v>0</v>
      </c>
      <c r="L7" s="54">
        <f>ZOB!AG43</f>
        <v>1</v>
      </c>
    </row>
    <row r="8" spans="3:12">
      <c r="C8" s="138" t="s">
        <v>304</v>
      </c>
      <c r="E8" s="54">
        <f>DSR!AX236</f>
        <v>17</v>
      </c>
      <c r="F8" s="54">
        <f>GZG!AG71</f>
        <v>1</v>
      </c>
      <c r="G8" s="54">
        <f>GST!AG67</f>
        <v>0</v>
      </c>
      <c r="H8" s="54">
        <f>GRI!AG63</f>
        <v>0</v>
      </c>
      <c r="I8" s="54">
        <f>GOS!AG67</f>
        <v>0</v>
      </c>
      <c r="J8" s="54">
        <f>ZSD!AG43</f>
        <v>0</v>
      </c>
      <c r="K8" s="54">
        <f>ZPG!AG43</f>
        <v>0</v>
      </c>
      <c r="L8" s="54">
        <f>ZOB!AG44</f>
        <v>0</v>
      </c>
    </row>
    <row r="9" spans="3:12">
      <c r="C9" s="138" t="s">
        <v>313</v>
      </c>
      <c r="E9" s="54">
        <f>DSR!AX237</f>
        <v>24</v>
      </c>
      <c r="F9" s="54">
        <f>GZG!AG72</f>
        <v>7</v>
      </c>
      <c r="G9" s="54">
        <f>GST!AG68</f>
        <v>4</v>
      </c>
      <c r="H9" s="54">
        <f>GRI!AG64</f>
        <v>5</v>
      </c>
      <c r="I9" s="54">
        <f>GOS!AG68</f>
        <v>6</v>
      </c>
      <c r="J9" s="54">
        <f>ZSD!AG44</f>
        <v>0</v>
      </c>
      <c r="K9" s="54">
        <f>ZPG!AG44</f>
        <v>0</v>
      </c>
      <c r="L9" s="54">
        <f>ZOB!AG45</f>
        <v>1</v>
      </c>
    </row>
    <row r="10" spans="3:12">
      <c r="C10" s="138" t="s">
        <v>338</v>
      </c>
      <c r="E10" s="54">
        <f>DSR!AX238</f>
        <v>6</v>
      </c>
      <c r="F10" s="54">
        <f>GZG!AG73</f>
        <v>0</v>
      </c>
      <c r="G10" s="54">
        <f>GST!AG69</f>
        <v>1</v>
      </c>
      <c r="H10" s="54">
        <f>GRI!AG65</f>
        <v>0</v>
      </c>
      <c r="I10" s="54">
        <f>GOS!AG69</f>
        <v>0</v>
      </c>
      <c r="J10" s="54">
        <f>ZSD!AG45</f>
        <v>0</v>
      </c>
      <c r="K10" s="54">
        <f>ZPG!AG45</f>
        <v>0</v>
      </c>
      <c r="L10" s="54">
        <f>ZOB!AG46</f>
        <v>0</v>
      </c>
    </row>
    <row r="11" spans="3:12">
      <c r="C11" s="138" t="s">
        <v>347</v>
      </c>
      <c r="E11" s="54">
        <f>DSR!AX239</f>
        <v>1</v>
      </c>
      <c r="F11" s="54">
        <f>GZG!AG74</f>
        <v>2</v>
      </c>
      <c r="G11" s="54">
        <f>GST!AG70</f>
        <v>2</v>
      </c>
      <c r="H11" s="54">
        <f>GRI!AG66</f>
        <v>1</v>
      </c>
      <c r="I11" s="54">
        <f>GOS!AG70</f>
        <v>1</v>
      </c>
      <c r="J11" s="54">
        <f>ZSD!AG46</f>
        <v>1</v>
      </c>
      <c r="K11" s="54">
        <f>ZPG!AG46</f>
        <v>1</v>
      </c>
      <c r="L11" s="54">
        <f>ZOB!AG47</f>
        <v>1</v>
      </c>
    </row>
    <row r="12" spans="3:12">
      <c r="C12" s="138" t="s">
        <v>358</v>
      </c>
      <c r="E12" s="54">
        <f>DSR!AX240</f>
        <v>3</v>
      </c>
      <c r="F12" s="54">
        <f>GZG!AG75</f>
        <v>1</v>
      </c>
      <c r="G12" s="54">
        <f>GST!AG71</f>
        <v>2</v>
      </c>
      <c r="H12" s="54">
        <f>GRI!AG67</f>
        <v>1</v>
      </c>
      <c r="I12" s="54">
        <f>GOS!AG71</f>
        <v>3</v>
      </c>
      <c r="J12" s="54">
        <f>ZSD!AG47</f>
        <v>2</v>
      </c>
      <c r="K12" s="54">
        <f>ZPG!AG47</f>
        <v>0</v>
      </c>
      <c r="L12" s="54">
        <f>ZOB!AG48</f>
        <v>1</v>
      </c>
    </row>
    <row r="13" spans="3:12">
      <c r="C13" s="209" t="s">
        <v>371</v>
      </c>
      <c r="E13" s="54">
        <f>DSR!AX241</f>
        <v>0</v>
      </c>
      <c r="F13" s="54">
        <f>GZG!AG76</f>
        <v>1</v>
      </c>
      <c r="G13" s="54">
        <f>GST!AG72</f>
        <v>3</v>
      </c>
      <c r="H13" s="54">
        <f>GRI!AG68</f>
        <v>1</v>
      </c>
      <c r="I13" s="54">
        <f>GOS!AG72</f>
        <v>2</v>
      </c>
      <c r="J13" s="54">
        <f>ZSD!AG48</f>
        <v>0</v>
      </c>
      <c r="K13" s="54">
        <f>ZPG!AG48</f>
        <v>0</v>
      </c>
      <c r="L13" s="54">
        <f>ZOB!AG49</f>
        <v>0</v>
      </c>
    </row>
    <row r="14" spans="3:12">
      <c r="C14" s="138" t="s">
        <v>1739</v>
      </c>
      <c r="E14" s="54">
        <f>SUM(E5:E13)</f>
        <v>102</v>
      </c>
      <c r="F14" s="54">
        <f t="shared" ref="F14:L14" si="0">SUM(F5:F13)</f>
        <v>15</v>
      </c>
      <c r="G14" s="54">
        <f t="shared" si="0"/>
        <v>15</v>
      </c>
      <c r="H14" s="54">
        <f t="shared" si="0"/>
        <v>10</v>
      </c>
      <c r="I14" s="54">
        <f t="shared" si="0"/>
        <v>13</v>
      </c>
      <c r="J14" s="54">
        <f t="shared" si="0"/>
        <v>3</v>
      </c>
      <c r="K14" s="54">
        <f t="shared" si="0"/>
        <v>1</v>
      </c>
      <c r="L14" s="54">
        <f t="shared" si="0"/>
        <v>4</v>
      </c>
    </row>
    <row r="16" spans="3:12">
      <c r="I16" t="s">
        <v>1740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K188"/>
  <sheetViews>
    <sheetView showGridLines="0" showRowColHeaders="0" zoomScaleNormal="100" workbookViewId="0">
      <selection activeCell="B2" sqref="B2"/>
    </sheetView>
  </sheetViews>
  <sheetFormatPr defaultRowHeight="15"/>
  <cols>
    <col min="1" max="1" width="4" customWidth="1"/>
    <col min="2" max="2" width="19.42578125" customWidth="1"/>
    <col min="3" max="3" width="29.140625" customWidth="1"/>
    <col min="4" max="4" width="42.7109375" customWidth="1"/>
    <col min="5" max="5" width="49.42578125" customWidth="1"/>
    <col min="6" max="6" width="34.7109375" customWidth="1"/>
    <col min="7" max="7" width="41.42578125" bestFit="1" customWidth="1"/>
    <col min="11" max="11" width="60.140625" customWidth="1"/>
  </cols>
  <sheetData>
    <row r="2" spans="2:4">
      <c r="B2" s="1" t="s">
        <v>13</v>
      </c>
    </row>
    <row r="3" spans="2:4">
      <c r="B3" s="115" t="s">
        <v>14</v>
      </c>
      <c r="C3" s="115"/>
    </row>
    <row r="4" spans="2:4">
      <c r="B4" s="116" t="s">
        <v>15</v>
      </c>
      <c r="C4" s="116"/>
    </row>
    <row r="5" spans="2:4">
      <c r="B5" s="117" t="s">
        <v>16</v>
      </c>
      <c r="C5" s="117"/>
    </row>
    <row r="6" spans="2:4">
      <c r="B6" s="118" t="s">
        <v>17</v>
      </c>
      <c r="C6" s="118"/>
    </row>
    <row r="9" spans="2:4">
      <c r="B9" s="45" t="s">
        <v>14</v>
      </c>
      <c r="C9" s="111"/>
      <c r="D9" s="111"/>
    </row>
    <row r="10" spans="2:4">
      <c r="B10" s="135"/>
      <c r="C10" s="111"/>
      <c r="D10" s="111"/>
    </row>
    <row r="11" spans="2:4">
      <c r="B11" s="44" t="s">
        <v>18</v>
      </c>
      <c r="C11" s="111" t="s">
        <v>19</v>
      </c>
      <c r="D11" s="111"/>
    </row>
    <row r="12" spans="2:4">
      <c r="B12" s="44" t="s">
        <v>20</v>
      </c>
      <c r="C12" s="111" t="s">
        <v>21</v>
      </c>
      <c r="D12" s="111"/>
    </row>
    <row r="13" spans="2:4">
      <c r="B13" s="44" t="s">
        <v>22</v>
      </c>
      <c r="C13" s="114" t="s">
        <v>23</v>
      </c>
      <c r="D13" s="114"/>
    </row>
    <row r="14" spans="2:4">
      <c r="B14" s="44" t="s">
        <v>24</v>
      </c>
      <c r="C14" s="114" t="s">
        <v>25</v>
      </c>
      <c r="D14" s="114"/>
    </row>
    <row r="15" spans="2:4">
      <c r="B15" s="44" t="s">
        <v>26</v>
      </c>
      <c r="C15" s="114" t="s">
        <v>27</v>
      </c>
      <c r="D15" s="114"/>
    </row>
    <row r="16" spans="2:4">
      <c r="B16" s="44" t="s">
        <v>28</v>
      </c>
      <c r="C16" s="114" t="s">
        <v>29</v>
      </c>
      <c r="D16" s="114"/>
    </row>
    <row r="17" spans="2:4">
      <c r="B17" s="44" t="s">
        <v>30</v>
      </c>
      <c r="C17" s="114" t="s">
        <v>31</v>
      </c>
      <c r="D17" s="114"/>
    </row>
    <row r="18" spans="2:4">
      <c r="B18" s="44" t="s">
        <v>32</v>
      </c>
      <c r="C18" s="114" t="s">
        <v>33</v>
      </c>
      <c r="D18" s="114"/>
    </row>
    <row r="19" spans="2:4">
      <c r="B19" s="44" t="s">
        <v>34</v>
      </c>
      <c r="C19" s="114" t="s">
        <v>35</v>
      </c>
      <c r="D19" s="114"/>
    </row>
    <row r="20" spans="2:4">
      <c r="B20" s="44" t="s">
        <v>36</v>
      </c>
      <c r="C20" s="114" t="s">
        <v>37</v>
      </c>
      <c r="D20" s="114"/>
    </row>
    <row r="21" spans="2:4">
      <c r="B21" s="44" t="s">
        <v>38</v>
      </c>
      <c r="C21" s="114" t="s">
        <v>39</v>
      </c>
      <c r="D21" s="114"/>
    </row>
    <row r="22" spans="2:4">
      <c r="B22" s="44" t="s">
        <v>40</v>
      </c>
      <c r="C22" s="114" t="s">
        <v>41</v>
      </c>
      <c r="D22" s="114"/>
    </row>
    <row r="23" spans="2:4">
      <c r="B23" s="44" t="s">
        <v>42</v>
      </c>
      <c r="C23" s="114" t="s">
        <v>43</v>
      </c>
      <c r="D23" s="114"/>
    </row>
    <row r="24" spans="2:4">
      <c r="B24" s="44" t="s">
        <v>44</v>
      </c>
      <c r="C24" s="114" t="s">
        <v>45</v>
      </c>
      <c r="D24" s="114"/>
    </row>
    <row r="25" spans="2:4">
      <c r="B25" s="44" t="s">
        <v>46</v>
      </c>
      <c r="C25" s="114" t="s">
        <v>47</v>
      </c>
      <c r="D25" s="114"/>
    </row>
    <row r="26" spans="2:4">
      <c r="B26" s="44" t="s">
        <v>48</v>
      </c>
      <c r="C26" s="114" t="s">
        <v>49</v>
      </c>
      <c r="D26" s="114"/>
    </row>
    <row r="27" spans="2:4">
      <c r="B27" s="44" t="s">
        <v>50</v>
      </c>
      <c r="C27" s="114" t="s">
        <v>51</v>
      </c>
      <c r="D27" s="114"/>
    </row>
    <row r="28" spans="2:4">
      <c r="B28" s="44" t="s">
        <v>52</v>
      </c>
      <c r="C28" s="114" t="s">
        <v>53</v>
      </c>
      <c r="D28" s="114"/>
    </row>
    <row r="29" spans="2:4">
      <c r="B29" s="44" t="s">
        <v>54</v>
      </c>
      <c r="C29" s="114" t="s">
        <v>55</v>
      </c>
      <c r="D29" s="114"/>
    </row>
    <row r="30" spans="2:4">
      <c r="B30" s="44" t="s">
        <v>56</v>
      </c>
      <c r="C30" s="114" t="s">
        <v>57</v>
      </c>
      <c r="D30" s="114"/>
    </row>
    <row r="31" spans="2:4">
      <c r="B31" s="44" t="s">
        <v>58</v>
      </c>
      <c r="C31" s="114" t="s">
        <v>59</v>
      </c>
      <c r="D31" s="114"/>
    </row>
    <row r="32" spans="2:4">
      <c r="B32" s="44" t="s">
        <v>60</v>
      </c>
      <c r="C32" s="114" t="s">
        <v>61</v>
      </c>
      <c r="D32" s="114"/>
    </row>
    <row r="33" spans="2:4">
      <c r="B33" s="44" t="s">
        <v>62</v>
      </c>
      <c r="C33" s="114" t="s">
        <v>63</v>
      </c>
      <c r="D33" s="114"/>
    </row>
    <row r="34" spans="2:4">
      <c r="B34" s="44" t="s">
        <v>64</v>
      </c>
      <c r="C34" s="114" t="s">
        <v>65</v>
      </c>
      <c r="D34" s="114"/>
    </row>
    <row r="35" spans="2:4">
      <c r="B35" s="44" t="s">
        <v>66</v>
      </c>
      <c r="C35" s="114" t="s">
        <v>67</v>
      </c>
      <c r="D35" s="114"/>
    </row>
    <row r="36" spans="2:4">
      <c r="B36" s="44" t="s">
        <v>68</v>
      </c>
      <c r="C36" s="114" t="s">
        <v>69</v>
      </c>
      <c r="D36" s="114"/>
    </row>
    <row r="37" spans="2:4">
      <c r="B37" s="44" t="s">
        <v>70</v>
      </c>
      <c r="C37" s="114" t="s">
        <v>71</v>
      </c>
      <c r="D37" s="114"/>
    </row>
    <row r="38" spans="2:4">
      <c r="B38" s="44" t="s">
        <v>72</v>
      </c>
      <c r="C38" s="114" t="s">
        <v>73</v>
      </c>
      <c r="D38" s="114"/>
    </row>
    <row r="39" spans="2:4">
      <c r="B39" s="44" t="s">
        <v>74</v>
      </c>
      <c r="C39" s="114" t="s">
        <v>75</v>
      </c>
      <c r="D39" s="114"/>
    </row>
    <row r="40" spans="2:4">
      <c r="B40" s="44" t="s">
        <v>76</v>
      </c>
      <c r="C40" s="114" t="s">
        <v>77</v>
      </c>
      <c r="D40" s="114"/>
    </row>
    <row r="41" spans="2:4">
      <c r="B41" s="44" t="s">
        <v>78</v>
      </c>
      <c r="C41" s="114" t="s">
        <v>79</v>
      </c>
      <c r="D41" s="114"/>
    </row>
    <row r="42" spans="2:4">
      <c r="B42" s="44" t="s">
        <v>80</v>
      </c>
      <c r="C42" s="114" t="s">
        <v>81</v>
      </c>
      <c r="D42" s="114"/>
    </row>
    <row r="43" spans="2:4">
      <c r="B43" s="44" t="s">
        <v>82</v>
      </c>
      <c r="C43" s="114" t="s">
        <v>83</v>
      </c>
      <c r="D43" s="114"/>
    </row>
    <row r="44" spans="2:4">
      <c r="B44" s="44" t="s">
        <v>84</v>
      </c>
      <c r="C44" s="114" t="s">
        <v>85</v>
      </c>
      <c r="D44" s="114"/>
    </row>
    <row r="45" spans="2:4">
      <c r="B45" s="44" t="s">
        <v>86</v>
      </c>
      <c r="C45" s="114" t="s">
        <v>87</v>
      </c>
      <c r="D45" s="114"/>
    </row>
    <row r="46" spans="2:4">
      <c r="B46" s="44" t="s">
        <v>88</v>
      </c>
      <c r="C46" s="114" t="s">
        <v>89</v>
      </c>
      <c r="D46" s="114"/>
    </row>
    <row r="47" spans="2:4">
      <c r="B47" s="44" t="s">
        <v>90</v>
      </c>
      <c r="C47" s="114" t="s">
        <v>91</v>
      </c>
      <c r="D47" s="114"/>
    </row>
    <row r="48" spans="2:4">
      <c r="B48" s="44" t="s">
        <v>92</v>
      </c>
      <c r="C48" s="114" t="s">
        <v>93</v>
      </c>
      <c r="D48" s="114"/>
    </row>
    <row r="49" spans="2:7">
      <c r="B49" s="44" t="s">
        <v>94</v>
      </c>
      <c r="C49" s="114" t="s">
        <v>95</v>
      </c>
      <c r="D49" s="114"/>
    </row>
    <row r="50" spans="2:7">
      <c r="B50" s="44" t="s">
        <v>96</v>
      </c>
      <c r="C50" s="114" t="s">
        <v>97</v>
      </c>
      <c r="D50" s="114"/>
    </row>
    <row r="51" spans="2:7">
      <c r="B51" s="44" t="s">
        <v>98</v>
      </c>
      <c r="C51" s="114" t="s">
        <v>99</v>
      </c>
      <c r="D51" s="114"/>
    </row>
    <row r="52" spans="2:7">
      <c r="B52" s="44" t="s">
        <v>100</v>
      </c>
      <c r="C52" s="114" t="s">
        <v>101</v>
      </c>
      <c r="D52" s="114"/>
    </row>
    <row r="53" spans="2:7">
      <c r="B53" s="44" t="s">
        <v>102</v>
      </c>
      <c r="C53" s="114" t="s">
        <v>103</v>
      </c>
      <c r="D53" s="114"/>
    </row>
    <row r="54" spans="2:7">
      <c r="B54" s="44" t="s">
        <v>104</v>
      </c>
      <c r="C54" s="114" t="s">
        <v>105</v>
      </c>
      <c r="D54" s="114"/>
    </row>
    <row r="55" spans="2:7">
      <c r="B55" s="44" t="s">
        <v>106</v>
      </c>
      <c r="C55" s="114" t="s">
        <v>107</v>
      </c>
      <c r="D55" s="114"/>
    </row>
    <row r="56" spans="2:7">
      <c r="B56" s="36"/>
      <c r="C56" s="36"/>
    </row>
    <row r="58" spans="2:7">
      <c r="B58" s="42" t="s">
        <v>15</v>
      </c>
      <c r="C58" s="43"/>
      <c r="D58" s="43"/>
      <c r="E58" s="43"/>
      <c r="F58" s="43"/>
      <c r="G58" s="43"/>
    </row>
    <row r="59" spans="2:7">
      <c r="B59" s="43"/>
      <c r="C59" s="43"/>
      <c r="D59" s="43"/>
      <c r="E59" s="43"/>
      <c r="F59" s="43"/>
      <c r="G59" s="43"/>
    </row>
    <row r="60" spans="2:7">
      <c r="B60" s="38" t="s">
        <v>108</v>
      </c>
      <c r="C60" s="39" t="s">
        <v>109</v>
      </c>
      <c r="D60" s="42" t="s">
        <v>110</v>
      </c>
      <c r="E60" s="42"/>
      <c r="F60" s="38" t="s">
        <v>111</v>
      </c>
      <c r="G60" s="38" t="s">
        <v>112</v>
      </c>
    </row>
    <row r="61" spans="2:7">
      <c r="B61" s="40" t="s">
        <v>113</v>
      </c>
      <c r="C61" s="41" t="s">
        <v>114</v>
      </c>
      <c r="D61" s="119" t="s">
        <v>115</v>
      </c>
      <c r="E61" s="119"/>
      <c r="F61" s="40" t="s">
        <v>116</v>
      </c>
      <c r="G61" s="40" t="s">
        <v>117</v>
      </c>
    </row>
    <row r="62" spans="2:7">
      <c r="B62" s="40" t="s">
        <v>118</v>
      </c>
      <c r="C62" s="41" t="s">
        <v>114</v>
      </c>
      <c r="D62" s="119" t="s">
        <v>119</v>
      </c>
      <c r="E62" s="119"/>
      <c r="F62" s="40" t="s">
        <v>120</v>
      </c>
      <c r="G62" s="40" t="s">
        <v>121</v>
      </c>
    </row>
    <row r="63" spans="2:7">
      <c r="B63" s="40" t="s">
        <v>122</v>
      </c>
      <c r="C63" s="41" t="s">
        <v>114</v>
      </c>
      <c r="D63" s="119" t="s">
        <v>123</v>
      </c>
      <c r="E63" s="119"/>
      <c r="F63" s="40" t="s">
        <v>124</v>
      </c>
      <c r="G63" s="40" t="s">
        <v>125</v>
      </c>
    </row>
    <row r="64" spans="2:7">
      <c r="B64" s="40" t="s">
        <v>126</v>
      </c>
      <c r="C64" s="41" t="s">
        <v>114</v>
      </c>
      <c r="D64" s="119" t="s">
        <v>127</v>
      </c>
      <c r="E64" s="119"/>
      <c r="F64" s="40" t="s">
        <v>128</v>
      </c>
      <c r="G64" s="40" t="s">
        <v>129</v>
      </c>
    </row>
    <row r="65" spans="2:7">
      <c r="B65" s="40" t="s">
        <v>130</v>
      </c>
      <c r="C65" s="41" t="s">
        <v>114</v>
      </c>
      <c r="D65" s="119" t="s">
        <v>131</v>
      </c>
      <c r="E65" s="119"/>
      <c r="F65" s="40" t="s">
        <v>132</v>
      </c>
      <c r="G65" s="40" t="s">
        <v>133</v>
      </c>
    </row>
    <row r="66" spans="2:7">
      <c r="B66" s="40" t="s">
        <v>134</v>
      </c>
      <c r="C66" s="41" t="s">
        <v>114</v>
      </c>
      <c r="D66" s="119" t="s">
        <v>135</v>
      </c>
      <c r="E66" s="119"/>
      <c r="F66" s="40" t="s">
        <v>132</v>
      </c>
      <c r="G66" s="40" t="s">
        <v>136</v>
      </c>
    </row>
    <row r="67" spans="2:7">
      <c r="B67" s="40" t="s">
        <v>137</v>
      </c>
      <c r="C67" s="41" t="s">
        <v>114</v>
      </c>
      <c r="D67" s="119" t="s">
        <v>138</v>
      </c>
      <c r="E67" s="119"/>
      <c r="F67" s="40" t="s">
        <v>139</v>
      </c>
      <c r="G67" s="40" t="s">
        <v>140</v>
      </c>
    </row>
    <row r="68" spans="2:7">
      <c r="B68" s="40" t="s">
        <v>141</v>
      </c>
      <c r="C68" s="41" t="s">
        <v>68</v>
      </c>
      <c r="D68" s="119" t="s">
        <v>142</v>
      </c>
      <c r="E68" s="119"/>
      <c r="F68" s="40" t="s">
        <v>143</v>
      </c>
      <c r="G68" s="40" t="s">
        <v>144</v>
      </c>
    </row>
    <row r="69" spans="2:7">
      <c r="B69" s="40" t="s">
        <v>145</v>
      </c>
      <c r="C69" s="41" t="s">
        <v>68</v>
      </c>
      <c r="D69" s="119" t="s">
        <v>146</v>
      </c>
      <c r="E69" s="119"/>
      <c r="F69" s="40" t="s">
        <v>143</v>
      </c>
      <c r="G69" s="40" t="s">
        <v>147</v>
      </c>
    </row>
    <row r="70" spans="2:7">
      <c r="B70" s="40" t="s">
        <v>148</v>
      </c>
      <c r="C70" s="41" t="s">
        <v>68</v>
      </c>
      <c r="D70" s="119" t="s">
        <v>149</v>
      </c>
      <c r="E70" s="119"/>
      <c r="F70" s="40" t="s">
        <v>143</v>
      </c>
      <c r="G70" s="40" t="s">
        <v>150</v>
      </c>
    </row>
    <row r="71" spans="2:7">
      <c r="B71" s="40" t="s">
        <v>151</v>
      </c>
      <c r="C71" s="41" t="s">
        <v>68</v>
      </c>
      <c r="D71" s="119" t="s">
        <v>152</v>
      </c>
      <c r="E71" s="119"/>
      <c r="F71" s="40" t="s">
        <v>143</v>
      </c>
      <c r="G71" s="40" t="s">
        <v>153</v>
      </c>
    </row>
    <row r="72" spans="2:7">
      <c r="B72" s="40" t="s">
        <v>154</v>
      </c>
      <c r="C72" s="41" t="s">
        <v>68</v>
      </c>
      <c r="D72" s="119" t="s">
        <v>155</v>
      </c>
      <c r="E72" s="119"/>
      <c r="F72" s="40" t="s">
        <v>143</v>
      </c>
      <c r="G72" s="40" t="s">
        <v>156</v>
      </c>
    </row>
    <row r="73" spans="2:7">
      <c r="B73" s="40" t="s">
        <v>157</v>
      </c>
      <c r="C73" s="41" t="s">
        <v>68</v>
      </c>
      <c r="D73" s="119" t="s">
        <v>158</v>
      </c>
      <c r="E73" s="119"/>
      <c r="F73" s="40" t="s">
        <v>159</v>
      </c>
      <c r="G73" s="40" t="s">
        <v>160</v>
      </c>
    </row>
    <row r="74" spans="2:7">
      <c r="B74" s="40" t="s">
        <v>161</v>
      </c>
      <c r="C74" s="41" t="s">
        <v>70</v>
      </c>
      <c r="D74" s="119" t="s">
        <v>162</v>
      </c>
      <c r="E74" s="119"/>
      <c r="F74" s="40" t="s">
        <v>163</v>
      </c>
      <c r="G74" s="40" t="s">
        <v>164</v>
      </c>
    </row>
    <row r="75" spans="2:7">
      <c r="B75" s="40" t="s">
        <v>165</v>
      </c>
      <c r="C75" s="41" t="s">
        <v>70</v>
      </c>
      <c r="D75" s="119" t="s">
        <v>166</v>
      </c>
      <c r="E75" s="119"/>
      <c r="F75" s="40" t="s">
        <v>163</v>
      </c>
      <c r="G75" s="40" t="s">
        <v>167</v>
      </c>
    </row>
    <row r="76" spans="2:7">
      <c r="B76" s="40" t="s">
        <v>168</v>
      </c>
      <c r="C76" s="41" t="s">
        <v>70</v>
      </c>
      <c r="D76" s="119" t="s">
        <v>169</v>
      </c>
      <c r="E76" s="119"/>
      <c r="F76" s="40" t="s">
        <v>163</v>
      </c>
      <c r="G76" s="40" t="s">
        <v>170</v>
      </c>
    </row>
    <row r="77" spans="2:7">
      <c r="B77" s="40" t="s">
        <v>171</v>
      </c>
      <c r="C77" s="41" t="s">
        <v>70</v>
      </c>
      <c r="D77" s="119" t="s">
        <v>172</v>
      </c>
      <c r="E77" s="119"/>
      <c r="F77" s="40" t="s">
        <v>163</v>
      </c>
      <c r="G77" s="40" t="s">
        <v>173</v>
      </c>
    </row>
    <row r="78" spans="2:7">
      <c r="B78" s="40" t="s">
        <v>174</v>
      </c>
      <c r="C78" s="41" t="s">
        <v>70</v>
      </c>
      <c r="D78" s="119" t="s">
        <v>175</v>
      </c>
      <c r="E78" s="119"/>
      <c r="F78" s="40" t="s">
        <v>163</v>
      </c>
      <c r="G78" s="40" t="s">
        <v>176</v>
      </c>
    </row>
    <row r="79" spans="2:7">
      <c r="B79" s="40" t="s">
        <v>177</v>
      </c>
      <c r="C79" s="41" t="s">
        <v>178</v>
      </c>
      <c r="D79" s="119" t="s">
        <v>179</v>
      </c>
      <c r="E79" s="119"/>
      <c r="F79" s="40" t="s">
        <v>180</v>
      </c>
      <c r="G79" s="40" t="s">
        <v>181</v>
      </c>
    </row>
    <row r="80" spans="2:7">
      <c r="B80" s="40" t="s">
        <v>182</v>
      </c>
      <c r="C80" s="41" t="s">
        <v>178</v>
      </c>
      <c r="D80" s="119" t="s">
        <v>183</v>
      </c>
      <c r="E80" s="119"/>
      <c r="F80" s="40" t="s">
        <v>184</v>
      </c>
      <c r="G80" s="40" t="s">
        <v>185</v>
      </c>
    </row>
    <row r="81" spans="2:7">
      <c r="B81" s="40" t="s">
        <v>186</v>
      </c>
      <c r="C81" s="41" t="s">
        <v>178</v>
      </c>
      <c r="D81" s="119" t="s">
        <v>187</v>
      </c>
      <c r="E81" s="119"/>
      <c r="F81" s="40" t="s">
        <v>188</v>
      </c>
      <c r="G81" s="40" t="s">
        <v>189</v>
      </c>
    </row>
    <row r="82" spans="2:7">
      <c r="B82" s="40" t="s">
        <v>190</v>
      </c>
      <c r="C82" s="41" t="s">
        <v>72</v>
      </c>
      <c r="D82" s="119" t="s">
        <v>191</v>
      </c>
      <c r="E82" s="119"/>
      <c r="F82" s="40" t="s">
        <v>192</v>
      </c>
      <c r="G82" s="40" t="s">
        <v>193</v>
      </c>
    </row>
    <row r="83" spans="2:7">
      <c r="B83" s="40" t="s">
        <v>194</v>
      </c>
      <c r="C83" s="41" t="s">
        <v>72</v>
      </c>
      <c r="D83" s="119" t="s">
        <v>195</v>
      </c>
      <c r="E83" s="119"/>
      <c r="F83" s="40" t="s">
        <v>192</v>
      </c>
      <c r="G83" s="40" t="s">
        <v>196</v>
      </c>
    </row>
    <row r="84" spans="2:7">
      <c r="B84" s="40" t="s">
        <v>197</v>
      </c>
      <c r="C84" s="41" t="s">
        <v>66</v>
      </c>
      <c r="D84" s="119" t="s">
        <v>198</v>
      </c>
      <c r="E84" s="119"/>
      <c r="F84" s="40" t="s">
        <v>199</v>
      </c>
      <c r="G84" s="40" t="s">
        <v>200</v>
      </c>
    </row>
    <row r="85" spans="2:7">
      <c r="B85" s="40" t="s">
        <v>201</v>
      </c>
      <c r="C85" s="41" t="s">
        <v>66</v>
      </c>
      <c r="D85" s="119" t="s">
        <v>202</v>
      </c>
      <c r="E85" s="119"/>
      <c r="F85" s="40" t="s">
        <v>199</v>
      </c>
      <c r="G85" s="40" t="s">
        <v>203</v>
      </c>
    </row>
    <row r="86" spans="2:7">
      <c r="B86" s="40" t="s">
        <v>204</v>
      </c>
      <c r="C86" s="41" t="s">
        <v>66</v>
      </c>
      <c r="D86" s="119" t="s">
        <v>205</v>
      </c>
      <c r="E86" s="119"/>
      <c r="F86" s="40" t="s">
        <v>199</v>
      </c>
      <c r="G86" s="40" t="s">
        <v>206</v>
      </c>
    </row>
    <row r="87" spans="2:7">
      <c r="B87" s="40" t="s">
        <v>207</v>
      </c>
      <c r="C87" s="41" t="s">
        <v>66</v>
      </c>
      <c r="D87" s="119" t="s">
        <v>208</v>
      </c>
      <c r="E87" s="119"/>
      <c r="F87" s="40" t="s">
        <v>199</v>
      </c>
      <c r="G87" s="40" t="s">
        <v>209</v>
      </c>
    </row>
    <row r="88" spans="2:7">
      <c r="B88" s="40" t="s">
        <v>210</v>
      </c>
      <c r="C88" s="41" t="s">
        <v>66</v>
      </c>
      <c r="D88" s="119" t="s">
        <v>211</v>
      </c>
      <c r="E88" s="119"/>
      <c r="F88" s="40" t="s">
        <v>199</v>
      </c>
      <c r="G88" s="40" t="s">
        <v>212</v>
      </c>
    </row>
    <row r="89" spans="2:7">
      <c r="B89" s="40" t="s">
        <v>213</v>
      </c>
      <c r="C89" s="41" t="s">
        <v>66</v>
      </c>
      <c r="D89" s="119" t="s">
        <v>214</v>
      </c>
      <c r="E89" s="119"/>
      <c r="F89" s="40" t="s">
        <v>199</v>
      </c>
      <c r="G89" s="40" t="s">
        <v>215</v>
      </c>
    </row>
    <row r="90" spans="2:7">
      <c r="B90" s="40" t="s">
        <v>216</v>
      </c>
      <c r="C90" s="41" t="s">
        <v>66</v>
      </c>
      <c r="D90" s="119" t="s">
        <v>217</v>
      </c>
      <c r="E90" s="119"/>
      <c r="F90" s="40" t="s">
        <v>199</v>
      </c>
      <c r="G90" s="40" t="s">
        <v>218</v>
      </c>
    </row>
    <row r="91" spans="2:7">
      <c r="B91" s="40" t="s">
        <v>219</v>
      </c>
      <c r="C91" s="41" t="s">
        <v>66</v>
      </c>
      <c r="D91" s="119" t="s">
        <v>220</v>
      </c>
      <c r="E91" s="119"/>
      <c r="F91" s="40" t="s">
        <v>199</v>
      </c>
      <c r="G91" s="40" t="s">
        <v>221</v>
      </c>
    </row>
    <row r="92" spans="2:7">
      <c r="B92" s="40" t="s">
        <v>222</v>
      </c>
      <c r="C92" s="41" t="s">
        <v>223</v>
      </c>
      <c r="D92" s="119" t="s">
        <v>22</v>
      </c>
      <c r="E92" s="119"/>
      <c r="F92" s="40" t="s">
        <v>22</v>
      </c>
      <c r="G92" s="40" t="s">
        <v>224</v>
      </c>
    </row>
    <row r="93" spans="2:7">
      <c r="B93" s="40" t="s">
        <v>225</v>
      </c>
      <c r="C93" s="41" t="s">
        <v>223</v>
      </c>
      <c r="D93" s="119" t="s">
        <v>226</v>
      </c>
      <c r="E93" s="119"/>
      <c r="F93" s="40" t="s">
        <v>227</v>
      </c>
      <c r="G93" s="40" t="s">
        <v>228</v>
      </c>
    </row>
    <row r="94" spans="2:7">
      <c r="B94" s="40" t="s">
        <v>229</v>
      </c>
      <c r="C94" s="41" t="s">
        <v>223</v>
      </c>
      <c r="D94" s="119" t="s">
        <v>230</v>
      </c>
      <c r="E94" s="119"/>
      <c r="F94" s="40" t="s">
        <v>231</v>
      </c>
      <c r="G94" s="40" t="s">
        <v>232</v>
      </c>
    </row>
    <row r="95" spans="2:7">
      <c r="B95" s="40" t="s">
        <v>233</v>
      </c>
      <c r="C95" s="41" t="s">
        <v>234</v>
      </c>
      <c r="D95" s="119" t="s">
        <v>22</v>
      </c>
      <c r="E95" s="119"/>
      <c r="F95" s="40" t="s">
        <v>22</v>
      </c>
      <c r="G95" s="40"/>
    </row>
    <row r="96" spans="2:7">
      <c r="B96" s="40" t="s">
        <v>235</v>
      </c>
      <c r="C96" s="41" t="s">
        <v>57</v>
      </c>
      <c r="D96" s="119" t="s">
        <v>236</v>
      </c>
      <c r="E96" s="119"/>
      <c r="F96" s="40" t="s">
        <v>237</v>
      </c>
      <c r="G96" s="40" t="s">
        <v>238</v>
      </c>
    </row>
    <row r="97" spans="2:11">
      <c r="B97" s="40" t="s">
        <v>239</v>
      </c>
      <c r="C97" s="41" t="s">
        <v>55</v>
      </c>
      <c r="D97" s="119" t="s">
        <v>240</v>
      </c>
      <c r="E97" s="119"/>
      <c r="F97" s="40" t="s">
        <v>241</v>
      </c>
      <c r="G97" s="40" t="s">
        <v>242</v>
      </c>
    </row>
    <row r="98" spans="2:11">
      <c r="B98" s="40" t="s">
        <v>243</v>
      </c>
      <c r="C98" s="41" t="s">
        <v>53</v>
      </c>
      <c r="D98" s="119" t="s">
        <v>244</v>
      </c>
      <c r="E98" s="119"/>
      <c r="F98" s="40" t="s">
        <v>245</v>
      </c>
      <c r="G98" s="40" t="s">
        <v>246</v>
      </c>
    </row>
    <row r="99" spans="2:11">
      <c r="B99" s="40" t="s">
        <v>247</v>
      </c>
      <c r="C99" s="41" t="s">
        <v>51</v>
      </c>
      <c r="D99" s="119" t="s">
        <v>248</v>
      </c>
      <c r="E99" s="119"/>
      <c r="F99" s="40" t="s">
        <v>249</v>
      </c>
      <c r="G99" s="40" t="s">
        <v>250</v>
      </c>
    </row>
    <row r="100" spans="2:11">
      <c r="B100" s="40" t="s">
        <v>251</v>
      </c>
      <c r="C100" s="41" t="s">
        <v>51</v>
      </c>
      <c r="D100" s="119" t="s">
        <v>252</v>
      </c>
      <c r="E100" s="119"/>
      <c r="F100" s="40" t="s">
        <v>253</v>
      </c>
      <c r="G100" s="40" t="s">
        <v>254</v>
      </c>
    </row>
    <row r="101" spans="2:11">
      <c r="B101" s="40" t="s">
        <v>255</v>
      </c>
      <c r="C101" s="41" t="s">
        <v>105</v>
      </c>
      <c r="D101" s="119" t="s">
        <v>256</v>
      </c>
      <c r="E101" s="119"/>
      <c r="F101" s="40" t="s">
        <v>257</v>
      </c>
      <c r="G101" s="40" t="s">
        <v>258</v>
      </c>
    </row>
    <row r="102" spans="2:11">
      <c r="B102" s="40" t="s">
        <v>259</v>
      </c>
      <c r="C102" s="41" t="s">
        <v>103</v>
      </c>
      <c r="D102" s="119" t="s">
        <v>260</v>
      </c>
      <c r="E102" s="119"/>
      <c r="F102" s="40" t="s">
        <v>261</v>
      </c>
      <c r="G102" s="40" t="s">
        <v>262</v>
      </c>
    </row>
    <row r="103" spans="2:11">
      <c r="B103" s="40" t="s">
        <v>263</v>
      </c>
      <c r="C103" s="41" t="s">
        <v>97</v>
      </c>
      <c r="D103" s="119" t="s">
        <v>264</v>
      </c>
      <c r="E103" s="119"/>
      <c r="F103" s="40" t="s">
        <v>265</v>
      </c>
      <c r="G103" s="40" t="s">
        <v>266</v>
      </c>
    </row>
    <row r="105" spans="2:11">
      <c r="K105" s="35"/>
    </row>
    <row r="106" spans="2:11">
      <c r="B106" s="46" t="s">
        <v>16</v>
      </c>
      <c r="C106" s="136"/>
      <c r="D106" s="136"/>
    </row>
    <row r="107" spans="2:11">
      <c r="B107" s="47"/>
      <c r="C107" s="136"/>
      <c r="D107" s="136"/>
    </row>
    <row r="108" spans="2:11">
      <c r="B108" s="48" t="s">
        <v>267</v>
      </c>
      <c r="C108" s="49"/>
      <c r="D108" s="49"/>
    </row>
    <row r="109" spans="2:11">
      <c r="B109" s="49" t="s">
        <v>268</v>
      </c>
      <c r="C109" s="120" t="s">
        <v>269</v>
      </c>
      <c r="D109" s="120"/>
    </row>
    <row r="110" spans="2:11">
      <c r="B110" s="49" t="s">
        <v>270</v>
      </c>
      <c r="C110" s="120" t="s">
        <v>271</v>
      </c>
      <c r="D110" s="120"/>
    </row>
    <row r="111" spans="2:11">
      <c r="B111" s="49" t="s">
        <v>272</v>
      </c>
      <c r="C111" s="120" t="s">
        <v>273</v>
      </c>
      <c r="D111" s="120"/>
    </row>
    <row r="112" spans="2:11">
      <c r="B112" s="49" t="s">
        <v>274</v>
      </c>
      <c r="C112" s="120" t="s">
        <v>275</v>
      </c>
      <c r="D112" s="120"/>
    </row>
    <row r="113" spans="2:4">
      <c r="B113" s="49" t="s">
        <v>276</v>
      </c>
      <c r="C113" s="120" t="s">
        <v>277</v>
      </c>
      <c r="D113" s="120"/>
    </row>
    <row r="114" spans="2:4">
      <c r="B114" s="48" t="s">
        <v>278</v>
      </c>
      <c r="C114" s="120"/>
      <c r="D114" s="120"/>
    </row>
    <row r="115" spans="2:4">
      <c r="B115" s="49" t="s">
        <v>279</v>
      </c>
      <c r="C115" s="120" t="s">
        <v>280</v>
      </c>
      <c r="D115" s="120"/>
    </row>
    <row r="116" spans="2:4">
      <c r="B116" s="49" t="s">
        <v>281</v>
      </c>
      <c r="C116" s="120" t="s">
        <v>282</v>
      </c>
      <c r="D116" s="120"/>
    </row>
    <row r="117" spans="2:4">
      <c r="B117" s="49" t="s">
        <v>283</v>
      </c>
      <c r="C117" s="120" t="s">
        <v>284</v>
      </c>
      <c r="D117" s="120"/>
    </row>
    <row r="118" spans="2:4">
      <c r="B118" s="49" t="s">
        <v>285</v>
      </c>
      <c r="C118" s="120" t="s">
        <v>286</v>
      </c>
      <c r="D118" s="120"/>
    </row>
    <row r="119" spans="2:4">
      <c r="B119" s="49" t="s">
        <v>287</v>
      </c>
      <c r="C119" s="120" t="s">
        <v>288</v>
      </c>
      <c r="D119" s="120"/>
    </row>
    <row r="120" spans="2:4">
      <c r="B120" s="49" t="s">
        <v>289</v>
      </c>
      <c r="C120" s="120" t="s">
        <v>290</v>
      </c>
      <c r="D120" s="120"/>
    </row>
    <row r="121" spans="2:4">
      <c r="B121" s="49" t="s">
        <v>291</v>
      </c>
      <c r="C121" s="120" t="s">
        <v>292</v>
      </c>
      <c r="D121" s="120"/>
    </row>
    <row r="122" spans="2:4">
      <c r="B122" s="49" t="s">
        <v>293</v>
      </c>
      <c r="C122" s="120" t="s">
        <v>294</v>
      </c>
      <c r="D122" s="120"/>
    </row>
    <row r="123" spans="2:4">
      <c r="B123" s="49" t="s">
        <v>295</v>
      </c>
      <c r="C123" s="120" t="s">
        <v>296</v>
      </c>
      <c r="D123" s="120"/>
    </row>
    <row r="124" spans="2:4">
      <c r="B124" s="48" t="s">
        <v>297</v>
      </c>
      <c r="C124" s="120"/>
      <c r="D124" s="120"/>
    </row>
    <row r="125" spans="2:4">
      <c r="B125" s="49" t="s">
        <v>298</v>
      </c>
      <c r="C125" s="120" t="s">
        <v>299</v>
      </c>
      <c r="D125" s="120"/>
    </row>
    <row r="126" spans="2:4">
      <c r="B126" s="49" t="s">
        <v>300</v>
      </c>
      <c r="C126" s="120" t="s">
        <v>301</v>
      </c>
      <c r="D126" s="120"/>
    </row>
    <row r="127" spans="2:4">
      <c r="B127" s="49" t="s">
        <v>302</v>
      </c>
      <c r="C127" s="120" t="s">
        <v>303</v>
      </c>
      <c r="D127" s="120"/>
    </row>
    <row r="128" spans="2:4">
      <c r="B128" s="107" t="s">
        <v>304</v>
      </c>
      <c r="C128" s="110"/>
      <c r="D128" s="110"/>
    </row>
    <row r="129" spans="2:4">
      <c r="B129" s="49" t="s">
        <v>305</v>
      </c>
      <c r="C129" s="120" t="s">
        <v>306</v>
      </c>
      <c r="D129" s="120"/>
    </row>
    <row r="130" spans="2:4">
      <c r="B130" s="49" t="s">
        <v>307</v>
      </c>
      <c r="C130" s="120" t="s">
        <v>308</v>
      </c>
      <c r="D130" s="120"/>
    </row>
    <row r="131" spans="2:4">
      <c r="B131" s="49" t="s">
        <v>309</v>
      </c>
      <c r="C131" s="120" t="s">
        <v>310</v>
      </c>
      <c r="D131" s="120"/>
    </row>
    <row r="132" spans="2:4">
      <c r="B132" s="49" t="s">
        <v>311</v>
      </c>
      <c r="C132" s="120" t="s">
        <v>312</v>
      </c>
      <c r="D132" s="120"/>
    </row>
    <row r="133" spans="2:4">
      <c r="B133" s="48" t="s">
        <v>313</v>
      </c>
      <c r="C133" s="120"/>
      <c r="D133" s="120"/>
    </row>
    <row r="134" spans="2:4">
      <c r="B134" s="49" t="s">
        <v>314</v>
      </c>
      <c r="C134" s="120" t="s">
        <v>315</v>
      </c>
      <c r="D134" s="120"/>
    </row>
    <row r="135" spans="2:4">
      <c r="B135" s="49" t="s">
        <v>316</v>
      </c>
      <c r="C135" s="120" t="s">
        <v>317</v>
      </c>
      <c r="D135" s="120"/>
    </row>
    <row r="136" spans="2:4">
      <c r="B136" s="49" t="s">
        <v>318</v>
      </c>
      <c r="C136" s="120" t="s">
        <v>319</v>
      </c>
      <c r="D136" s="120"/>
    </row>
    <row r="137" spans="2:4">
      <c r="B137" s="49" t="s">
        <v>320</v>
      </c>
      <c r="C137" s="120" t="s">
        <v>321</v>
      </c>
      <c r="D137" s="120"/>
    </row>
    <row r="138" spans="2:4">
      <c r="B138" s="49" t="s">
        <v>322</v>
      </c>
      <c r="C138" s="120" t="s">
        <v>323</v>
      </c>
      <c r="D138" s="120"/>
    </row>
    <row r="139" spans="2:4">
      <c r="B139" s="49" t="s">
        <v>324</v>
      </c>
      <c r="C139" s="120" t="s">
        <v>325</v>
      </c>
      <c r="D139" s="120"/>
    </row>
    <row r="140" spans="2:4">
      <c r="B140" s="49" t="s">
        <v>326</v>
      </c>
      <c r="C140" s="120" t="s">
        <v>327</v>
      </c>
      <c r="D140" s="120"/>
    </row>
    <row r="141" spans="2:4">
      <c r="B141" s="49" t="s">
        <v>328</v>
      </c>
      <c r="C141" s="120" t="s">
        <v>329</v>
      </c>
      <c r="D141" s="120"/>
    </row>
    <row r="142" spans="2:4">
      <c r="B142" s="49" t="s">
        <v>330</v>
      </c>
      <c r="C142" s="120" t="s">
        <v>331</v>
      </c>
      <c r="D142" s="120"/>
    </row>
    <row r="143" spans="2:4">
      <c r="B143" s="49" t="s">
        <v>332</v>
      </c>
      <c r="C143" s="120" t="s">
        <v>333</v>
      </c>
      <c r="D143" s="120"/>
    </row>
    <row r="144" spans="2:4">
      <c r="B144" s="49" t="s">
        <v>334</v>
      </c>
      <c r="C144" s="120" t="s">
        <v>335</v>
      </c>
      <c r="D144" s="120"/>
    </row>
    <row r="145" spans="2:4">
      <c r="B145" s="49" t="s">
        <v>336</v>
      </c>
      <c r="C145" s="120" t="s">
        <v>337</v>
      </c>
      <c r="D145" s="120"/>
    </row>
    <row r="146" spans="2:4">
      <c r="B146" s="48" t="s">
        <v>338</v>
      </c>
      <c r="C146" s="120"/>
      <c r="D146" s="120"/>
    </row>
    <row r="147" spans="2:4">
      <c r="B147" s="49" t="s">
        <v>339</v>
      </c>
      <c r="C147" s="120" t="s">
        <v>340</v>
      </c>
      <c r="D147" s="120"/>
    </row>
    <row r="148" spans="2:4">
      <c r="B148" s="49" t="s">
        <v>341</v>
      </c>
      <c r="C148" s="120" t="s">
        <v>342</v>
      </c>
      <c r="D148" s="120"/>
    </row>
    <row r="149" spans="2:4">
      <c r="B149" s="49" t="s">
        <v>343</v>
      </c>
      <c r="C149" s="120" t="s">
        <v>344</v>
      </c>
      <c r="D149" s="120"/>
    </row>
    <row r="150" spans="2:4">
      <c r="B150" s="49" t="s">
        <v>345</v>
      </c>
      <c r="C150" s="120" t="s">
        <v>346</v>
      </c>
      <c r="D150" s="120"/>
    </row>
    <row r="151" spans="2:4">
      <c r="B151" s="48" t="s">
        <v>347</v>
      </c>
      <c r="C151" s="120"/>
      <c r="D151" s="120"/>
    </row>
    <row r="152" spans="2:4">
      <c r="B152" s="49" t="s">
        <v>348</v>
      </c>
      <c r="C152" s="120" t="s">
        <v>349</v>
      </c>
      <c r="D152" s="120"/>
    </row>
    <row r="153" spans="2:4">
      <c r="B153" s="49" t="s">
        <v>350</v>
      </c>
      <c r="C153" s="120" t="s">
        <v>351</v>
      </c>
      <c r="D153" s="120"/>
    </row>
    <row r="154" spans="2:4">
      <c r="B154" s="49" t="s">
        <v>352</v>
      </c>
      <c r="C154" s="120" t="s">
        <v>353</v>
      </c>
      <c r="D154" s="120"/>
    </row>
    <row r="155" spans="2:4">
      <c r="B155" s="49" t="s">
        <v>354</v>
      </c>
      <c r="C155" s="120" t="s">
        <v>355</v>
      </c>
      <c r="D155" s="120"/>
    </row>
    <row r="156" spans="2:4">
      <c r="B156" s="49" t="s">
        <v>356</v>
      </c>
      <c r="C156" s="120" t="s">
        <v>357</v>
      </c>
      <c r="D156" s="120"/>
    </row>
    <row r="157" spans="2:4">
      <c r="B157" s="48" t="s">
        <v>358</v>
      </c>
      <c r="C157" s="120"/>
      <c r="D157" s="120"/>
    </row>
    <row r="158" spans="2:4">
      <c r="B158" s="49" t="s">
        <v>359</v>
      </c>
      <c r="C158" s="120" t="s">
        <v>360</v>
      </c>
      <c r="D158" s="120"/>
    </row>
    <row r="159" spans="2:4">
      <c r="B159" s="49" t="s">
        <v>361</v>
      </c>
      <c r="C159" s="120" t="s">
        <v>362</v>
      </c>
      <c r="D159" s="120"/>
    </row>
    <row r="160" spans="2:4">
      <c r="B160" s="49" t="s">
        <v>363</v>
      </c>
      <c r="C160" s="120" t="s">
        <v>364</v>
      </c>
      <c r="D160" s="120"/>
    </row>
    <row r="161" spans="2:6">
      <c r="B161" s="49" t="s">
        <v>365</v>
      </c>
      <c r="C161" s="120" t="s">
        <v>366</v>
      </c>
      <c r="D161" s="120"/>
    </row>
    <row r="162" spans="2:6">
      <c r="B162" s="49" t="s">
        <v>367</v>
      </c>
      <c r="C162" s="120" t="s">
        <v>368</v>
      </c>
      <c r="D162" s="120"/>
    </row>
    <row r="163" spans="2:6">
      <c r="B163" s="49" t="s">
        <v>369</v>
      </c>
      <c r="C163" s="120" t="s">
        <v>370</v>
      </c>
      <c r="D163" s="120"/>
    </row>
    <row r="164" spans="2:6">
      <c r="B164" s="48" t="s">
        <v>371</v>
      </c>
      <c r="C164" s="120"/>
      <c r="D164" s="120"/>
    </row>
    <row r="165" spans="2:6">
      <c r="B165" s="49" t="s">
        <v>372</v>
      </c>
      <c r="C165" s="120" t="s">
        <v>373</v>
      </c>
      <c r="D165" s="120"/>
    </row>
    <row r="166" spans="2:6">
      <c r="B166" s="49" t="s">
        <v>374</v>
      </c>
      <c r="C166" s="120" t="s">
        <v>375</v>
      </c>
      <c r="D166" s="120"/>
    </row>
    <row r="167" spans="2:6">
      <c r="B167" s="49" t="s">
        <v>376</v>
      </c>
      <c r="C167" s="120" t="s">
        <v>377</v>
      </c>
      <c r="D167" s="120"/>
    </row>
    <row r="168" spans="2:6">
      <c r="B168" s="49" t="s">
        <v>378</v>
      </c>
      <c r="C168" s="120" t="s">
        <v>379</v>
      </c>
      <c r="D168" s="120"/>
    </row>
    <row r="171" spans="2:6">
      <c r="B171" s="51" t="s">
        <v>17</v>
      </c>
      <c r="C171" s="50"/>
      <c r="D171" s="50"/>
      <c r="E171" s="50"/>
      <c r="F171" s="50"/>
    </row>
    <row r="172" spans="2:6">
      <c r="B172" s="50"/>
      <c r="C172" s="50"/>
      <c r="D172" s="50"/>
      <c r="E172" s="50"/>
      <c r="F172" s="50"/>
    </row>
    <row r="173" spans="2:6" ht="41.45" customHeight="1">
      <c r="B173" s="108" t="s">
        <v>380</v>
      </c>
      <c r="C173" s="113" t="s">
        <v>381</v>
      </c>
      <c r="D173" s="137"/>
      <c r="E173" s="137"/>
      <c r="F173" s="137"/>
    </row>
    <row r="174" spans="2:6" ht="37.5" customHeight="1">
      <c r="B174" s="108" t="s">
        <v>382</v>
      </c>
      <c r="C174" s="113" t="s">
        <v>383</v>
      </c>
      <c r="D174" s="137"/>
      <c r="E174" s="137"/>
      <c r="F174" s="137"/>
    </row>
    <row r="175" spans="2:6">
      <c r="B175" s="108" t="s">
        <v>384</v>
      </c>
      <c r="C175" s="113" t="s">
        <v>385</v>
      </c>
      <c r="D175" s="137"/>
      <c r="E175" s="137"/>
      <c r="F175" s="137"/>
    </row>
    <row r="176" spans="2:6">
      <c r="B176" s="108" t="s">
        <v>386</v>
      </c>
      <c r="C176" s="113" t="s">
        <v>387</v>
      </c>
      <c r="D176" s="137"/>
      <c r="E176" s="137"/>
      <c r="F176" s="137"/>
    </row>
    <row r="177" spans="2:6">
      <c r="B177" s="108" t="s">
        <v>388</v>
      </c>
      <c r="C177" s="113" t="s">
        <v>389</v>
      </c>
      <c r="D177" s="137"/>
      <c r="E177" s="137"/>
      <c r="F177" s="137"/>
    </row>
    <row r="178" spans="2:6" ht="21.95" customHeight="1">
      <c r="B178" s="108" t="s">
        <v>390</v>
      </c>
      <c r="C178" s="113" t="s">
        <v>391</v>
      </c>
      <c r="D178" s="137"/>
      <c r="E178" s="137"/>
      <c r="F178" s="137"/>
    </row>
    <row r="179" spans="2:6">
      <c r="B179" s="108" t="s">
        <v>392</v>
      </c>
      <c r="C179" s="113" t="s">
        <v>393</v>
      </c>
      <c r="D179" s="137"/>
      <c r="E179" s="137"/>
      <c r="F179" s="137"/>
    </row>
    <row r="180" spans="2:6">
      <c r="B180" s="108" t="s">
        <v>394</v>
      </c>
      <c r="C180" s="113" t="s">
        <v>395</v>
      </c>
      <c r="D180" s="137"/>
      <c r="E180" s="137"/>
      <c r="F180" s="137"/>
    </row>
    <row r="181" spans="2:6">
      <c r="B181" s="108" t="s">
        <v>396</v>
      </c>
      <c r="C181" s="113" t="s">
        <v>397</v>
      </c>
      <c r="D181" s="137"/>
      <c r="E181" s="137"/>
      <c r="F181" s="137"/>
    </row>
    <row r="182" spans="2:6">
      <c r="B182" s="108" t="s">
        <v>398</v>
      </c>
      <c r="C182" s="113" t="s">
        <v>399</v>
      </c>
      <c r="D182" s="137"/>
      <c r="E182" s="137"/>
      <c r="F182" s="137"/>
    </row>
    <row r="183" spans="2:6">
      <c r="B183" s="108" t="s">
        <v>400</v>
      </c>
      <c r="C183" s="113" t="s">
        <v>401</v>
      </c>
      <c r="D183" s="137"/>
      <c r="E183" s="137"/>
      <c r="F183" s="137"/>
    </row>
    <row r="184" spans="2:6">
      <c r="B184" s="108" t="s">
        <v>402</v>
      </c>
      <c r="C184" s="113" t="s">
        <v>403</v>
      </c>
      <c r="D184" s="137"/>
      <c r="E184" s="137"/>
      <c r="F184" s="137"/>
    </row>
    <row r="185" spans="2:6">
      <c r="B185" s="108" t="s">
        <v>404</v>
      </c>
      <c r="C185" s="113" t="s">
        <v>405</v>
      </c>
      <c r="D185" s="137"/>
      <c r="E185" s="137"/>
      <c r="F185" s="137"/>
    </row>
    <row r="186" spans="2:6">
      <c r="B186" s="108" t="s">
        <v>406</v>
      </c>
      <c r="C186" s="113" t="s">
        <v>407</v>
      </c>
      <c r="D186" s="137"/>
      <c r="E186" s="137"/>
      <c r="F186" s="137"/>
    </row>
    <row r="187" spans="2:6">
      <c r="B187" s="108" t="s">
        <v>408</v>
      </c>
      <c r="C187" s="113" t="s">
        <v>409</v>
      </c>
      <c r="D187" s="137"/>
      <c r="E187" s="137"/>
      <c r="F187" s="137"/>
    </row>
    <row r="188" spans="2:6">
      <c r="B188" s="108" t="s">
        <v>410</v>
      </c>
      <c r="C188" s="113" t="s">
        <v>411</v>
      </c>
      <c r="D188" s="137"/>
      <c r="E188" s="137"/>
      <c r="F188" s="137"/>
    </row>
  </sheetData>
  <sheetProtection algorithmName="SHA-512" hashValue="CsBGPyJIzNM+h2FDMwGLrlOG1fvZtTleIOnVoSvQTeVTU0GGb0CjLqyBIA96X6RxLfcW0TalDbEhffjPooIkKA==" saltValue="IbCdCudcQtKfLUMTkWXOtw==" spinCount="100000" sheet="1" objects="1" scenarios="1"/>
  <sortState xmlns:xlrd2="http://schemas.microsoft.com/office/spreadsheetml/2017/richdata2" ref="B19:C47">
    <sortCondition ref="B19:B47"/>
  </sortState>
  <customSheetViews>
    <customSheetView guid="{D16302B5-0768-44A9-99C2-2B2765787124}">
      <selection activeCell="A16" sqref="A16"/>
      <pageMargins left="0" right="0" top="0" bottom="0" header="0" footer="0"/>
      <pageSetup paperSize="9" orientation="portrait" r:id="rId1"/>
    </customSheetView>
  </customSheetViews>
  <mergeCells count="165">
    <mergeCell ref="C164:D164"/>
    <mergeCell ref="C165:D165"/>
    <mergeCell ref="C166:D166"/>
    <mergeCell ref="C167:D167"/>
    <mergeCell ref="C168:D168"/>
    <mergeCell ref="C159:D159"/>
    <mergeCell ref="C160:D160"/>
    <mergeCell ref="C161:D161"/>
    <mergeCell ref="C162:D162"/>
    <mergeCell ref="C163:D163"/>
    <mergeCell ref="C154:D154"/>
    <mergeCell ref="C155:D155"/>
    <mergeCell ref="C156:D156"/>
    <mergeCell ref="C157:D157"/>
    <mergeCell ref="C158:D158"/>
    <mergeCell ref="C149:D149"/>
    <mergeCell ref="C150:D150"/>
    <mergeCell ref="C151:D151"/>
    <mergeCell ref="C152:D152"/>
    <mergeCell ref="C153:D153"/>
    <mergeCell ref="C144:D144"/>
    <mergeCell ref="C145:D145"/>
    <mergeCell ref="C146:D146"/>
    <mergeCell ref="C147:D147"/>
    <mergeCell ref="C148:D148"/>
    <mergeCell ref="C139:D139"/>
    <mergeCell ref="C140:D140"/>
    <mergeCell ref="C141:D141"/>
    <mergeCell ref="C142:D142"/>
    <mergeCell ref="C143:D143"/>
    <mergeCell ref="C134:D134"/>
    <mergeCell ref="C135:D135"/>
    <mergeCell ref="C136:D136"/>
    <mergeCell ref="C137:D137"/>
    <mergeCell ref="C138:D138"/>
    <mergeCell ref="C129:D129"/>
    <mergeCell ref="C130:D130"/>
    <mergeCell ref="C131:D131"/>
    <mergeCell ref="C132:D132"/>
    <mergeCell ref="C133:D133"/>
    <mergeCell ref="C124:D124"/>
    <mergeCell ref="C125:D125"/>
    <mergeCell ref="C126:D126"/>
    <mergeCell ref="C127:D127"/>
    <mergeCell ref="C119:D119"/>
    <mergeCell ref="C120:D120"/>
    <mergeCell ref="C121:D121"/>
    <mergeCell ref="C122:D122"/>
    <mergeCell ref="C123:D123"/>
    <mergeCell ref="C114:D114"/>
    <mergeCell ref="C115:D115"/>
    <mergeCell ref="C116:D116"/>
    <mergeCell ref="C117:D117"/>
    <mergeCell ref="C118:D118"/>
    <mergeCell ref="C109:D109"/>
    <mergeCell ref="C110:D110"/>
    <mergeCell ref="C111:D111"/>
    <mergeCell ref="C112:D112"/>
    <mergeCell ref="C113:D113"/>
    <mergeCell ref="D99:E99"/>
    <mergeCell ref="D100:E100"/>
    <mergeCell ref="D101:E101"/>
    <mergeCell ref="D102:E102"/>
    <mergeCell ref="D103:E103"/>
    <mergeCell ref="D94:E94"/>
    <mergeCell ref="D95:E95"/>
    <mergeCell ref="D96:E96"/>
    <mergeCell ref="D97:E97"/>
    <mergeCell ref="D98:E98"/>
    <mergeCell ref="D89:E89"/>
    <mergeCell ref="D90:E90"/>
    <mergeCell ref="D91:E91"/>
    <mergeCell ref="D92:E92"/>
    <mergeCell ref="D93:E93"/>
    <mergeCell ref="D84:E84"/>
    <mergeCell ref="D85:E85"/>
    <mergeCell ref="D86:E86"/>
    <mergeCell ref="D87:E87"/>
    <mergeCell ref="D88:E88"/>
    <mergeCell ref="D79:E79"/>
    <mergeCell ref="D80:E80"/>
    <mergeCell ref="D81:E81"/>
    <mergeCell ref="D82:E82"/>
    <mergeCell ref="D83:E83"/>
    <mergeCell ref="D74:E74"/>
    <mergeCell ref="D75:E75"/>
    <mergeCell ref="D76:E76"/>
    <mergeCell ref="D77:E77"/>
    <mergeCell ref="D78:E78"/>
    <mergeCell ref="D70:E70"/>
    <mergeCell ref="D71:E71"/>
    <mergeCell ref="D72:E72"/>
    <mergeCell ref="D73:E73"/>
    <mergeCell ref="D64:E64"/>
    <mergeCell ref="D65:E65"/>
    <mergeCell ref="D66:E66"/>
    <mergeCell ref="D67:E67"/>
    <mergeCell ref="D68:E68"/>
    <mergeCell ref="D61:E61"/>
    <mergeCell ref="D62:E62"/>
    <mergeCell ref="D63:E63"/>
    <mergeCell ref="C48:D48"/>
    <mergeCell ref="C49:D49"/>
    <mergeCell ref="C50:D50"/>
    <mergeCell ref="C51:D51"/>
    <mergeCell ref="C52:D52"/>
    <mergeCell ref="D69:E69"/>
    <mergeCell ref="C46:D46"/>
    <mergeCell ref="C47:D47"/>
    <mergeCell ref="C38:D38"/>
    <mergeCell ref="C39:D39"/>
    <mergeCell ref="C40:D40"/>
    <mergeCell ref="C41:D41"/>
    <mergeCell ref="C42:D42"/>
    <mergeCell ref="C53:D53"/>
    <mergeCell ref="C55:D55"/>
    <mergeCell ref="C54:D54"/>
    <mergeCell ref="B3:C3"/>
    <mergeCell ref="B4:C4"/>
    <mergeCell ref="B5:C5"/>
    <mergeCell ref="B6:C6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73:F173"/>
    <mergeCell ref="C174:F174"/>
    <mergeCell ref="C176:F176"/>
    <mergeCell ref="C175:F175"/>
    <mergeCell ref="C178:F178"/>
    <mergeCell ref="C177:F177"/>
    <mergeCell ref="C13:D13"/>
    <mergeCell ref="C14:D14"/>
    <mergeCell ref="C15:D15"/>
    <mergeCell ref="C16:D16"/>
    <mergeCell ref="C17:D17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43:D43"/>
    <mergeCell ref="C44:D44"/>
    <mergeCell ref="C45:D45"/>
    <mergeCell ref="C184:F184"/>
    <mergeCell ref="C185:F185"/>
    <mergeCell ref="C186:F186"/>
    <mergeCell ref="C187:F187"/>
    <mergeCell ref="C188:F188"/>
    <mergeCell ref="C179:F179"/>
    <mergeCell ref="C180:F180"/>
    <mergeCell ref="C181:F181"/>
    <mergeCell ref="C182:F182"/>
    <mergeCell ref="C183:F183"/>
  </mergeCells>
  <hyperlinks>
    <hyperlink ref="F81" r:id="rId2" xr:uid="{00000000-0004-0000-0100-000000000000}"/>
    <hyperlink ref="F79" r:id="rId3" xr:uid="{00000000-0004-0000-0100-000001000000}"/>
    <hyperlink ref="F91" r:id="rId4" xr:uid="{00000000-0004-0000-0100-000002000000}"/>
    <hyperlink ref="F88" r:id="rId5" xr:uid="{00000000-0004-0000-0100-000003000000}"/>
    <hyperlink ref="F93" r:id="rId6" xr:uid="{00000000-0004-0000-0100-000004000000}"/>
    <hyperlink ref="F94" r:id="rId7" xr:uid="{00000000-0004-0000-0100-000005000000}"/>
    <hyperlink ref="F71" r:id="rId8" xr:uid="{00000000-0004-0000-0100-000006000000}"/>
    <hyperlink ref="F95" r:id="rId9" display="http://www.zagreb.hr/" xr:uid="{00000000-0004-0000-0100-000007000000}"/>
    <hyperlink ref="F92" r:id="rId10" display="http://www.zagreb.hr/" xr:uid="{00000000-0004-0000-0100-000008000000}"/>
    <hyperlink ref="F65" r:id="rId11" xr:uid="{00000000-0004-0000-0100-000009000000}"/>
    <hyperlink ref="F63" r:id="rId12" xr:uid="{00000000-0004-0000-0100-00000A000000}"/>
    <hyperlink ref="F61" r:id="rId13" xr:uid="{00000000-0004-0000-0100-00000B000000}"/>
    <hyperlink ref="F69" r:id="rId14" xr:uid="{00000000-0004-0000-0100-00000C000000}"/>
    <hyperlink ref="F70" r:id="rId15" xr:uid="{00000000-0004-0000-0100-00000D000000}"/>
    <hyperlink ref="F72" r:id="rId16" xr:uid="{00000000-0004-0000-0100-00000E000000}"/>
    <hyperlink ref="F73" r:id="rId17" xr:uid="{00000000-0004-0000-0100-00000F000000}"/>
    <hyperlink ref="F74" r:id="rId18" xr:uid="{00000000-0004-0000-0100-000010000000}"/>
    <hyperlink ref="F75" r:id="rId19" xr:uid="{00000000-0004-0000-0100-000011000000}"/>
    <hyperlink ref="F76" r:id="rId20" xr:uid="{00000000-0004-0000-0100-000012000000}"/>
    <hyperlink ref="F77" r:id="rId21" xr:uid="{00000000-0004-0000-0100-000013000000}"/>
    <hyperlink ref="F78" r:id="rId22" xr:uid="{00000000-0004-0000-0100-000014000000}"/>
    <hyperlink ref="F80" r:id="rId23" xr:uid="{00000000-0004-0000-0100-000015000000}"/>
    <hyperlink ref="F82" r:id="rId24" xr:uid="{00000000-0004-0000-0100-000016000000}"/>
    <hyperlink ref="F83" r:id="rId25" xr:uid="{00000000-0004-0000-0100-000017000000}"/>
    <hyperlink ref="F84" r:id="rId26" xr:uid="{00000000-0004-0000-0100-000018000000}"/>
    <hyperlink ref="F85" r:id="rId27" xr:uid="{00000000-0004-0000-0100-000019000000}"/>
    <hyperlink ref="F86" r:id="rId28" xr:uid="{00000000-0004-0000-0100-00001A000000}"/>
    <hyperlink ref="F87" r:id="rId29" xr:uid="{00000000-0004-0000-0100-00001B000000}"/>
    <hyperlink ref="F89" r:id="rId30" xr:uid="{00000000-0004-0000-0100-00001C000000}"/>
    <hyperlink ref="F90" r:id="rId31" xr:uid="{00000000-0004-0000-0100-00001D000000}"/>
    <hyperlink ref="F98" r:id="rId32" xr:uid="{00000000-0004-0000-0100-00001E000000}"/>
    <hyperlink ref="F99" r:id="rId33" xr:uid="{00000000-0004-0000-0100-00001F000000}"/>
    <hyperlink ref="F100" r:id="rId34" xr:uid="{00000000-0004-0000-0100-000020000000}"/>
    <hyperlink ref="F101" r:id="rId35" xr:uid="{00000000-0004-0000-0100-000021000000}"/>
    <hyperlink ref="F102" r:id="rId36" xr:uid="{00000000-0004-0000-0100-000022000000}"/>
    <hyperlink ref="F103" r:id="rId37" xr:uid="{00000000-0004-0000-0100-000023000000}"/>
    <hyperlink ref="F62" r:id="rId38" xr:uid="{00000000-0004-0000-0100-000024000000}"/>
    <hyperlink ref="F64" r:id="rId39" xr:uid="{00000000-0004-0000-0100-000025000000}"/>
    <hyperlink ref="F66" r:id="rId40" xr:uid="{00000000-0004-0000-0100-000026000000}"/>
    <hyperlink ref="F67" r:id="rId41" xr:uid="{00000000-0004-0000-0100-000027000000}"/>
    <hyperlink ref="F68" r:id="rId42" xr:uid="{00000000-0004-0000-0100-000028000000}"/>
    <hyperlink ref="F96" r:id="rId43" xr:uid="{00000000-0004-0000-0100-000029000000}"/>
    <hyperlink ref="F97" r:id="rId44" xr:uid="{00000000-0004-0000-0100-00002A000000}"/>
  </hyperlinks>
  <pageMargins left="0.7" right="0.7" top="0.75" bottom="0.75" header="0.3" footer="0.3"/>
  <pageSetup paperSize="9" orientation="portrait" r:id="rId45"/>
  <ignoredErrors>
    <ignoredError sqref="B173 B174:B188" numberStoredAsText="1"/>
  </ignoredErrors>
  <legacyDrawing r:id="rId4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BH243"/>
  <sheetViews>
    <sheetView showGridLines="0" showRowColHeaders="0" zoomScale="80" zoomScaleNormal="80" workbookViewId="0">
      <pane xSplit="3" ySplit="4" topLeftCell="D5" activePane="bottomRight" state="frozen"/>
      <selection pane="bottomRight" activeCell="B4" sqref="B4"/>
      <selection pane="bottomLeft" activeCell="B4" sqref="B4"/>
      <selection pane="topRight" activeCell="B4" sqref="B4"/>
    </sheetView>
  </sheetViews>
  <sheetFormatPr defaultColWidth="8.7109375" defaultRowHeight="15"/>
  <cols>
    <col min="1" max="1" width="3" style="6" customWidth="1"/>
    <col min="2" max="2" width="20.85546875" style="16" customWidth="1"/>
    <col min="3" max="3" width="45.140625" style="78" customWidth="1"/>
    <col min="4" max="4" width="49.42578125" style="19" customWidth="1"/>
    <col min="5" max="5" width="21.42578125" style="16" customWidth="1"/>
    <col min="6" max="7" width="11.28515625" style="7" customWidth="1"/>
    <col min="8" max="12" width="11.28515625" style="8" customWidth="1"/>
    <col min="13" max="13" width="18" style="30" customWidth="1"/>
    <col min="14" max="14" width="18" style="9" customWidth="1"/>
    <col min="15" max="15" width="18" style="3" customWidth="1"/>
    <col min="16" max="16" width="18" style="31" customWidth="1"/>
    <col min="17" max="17" width="18" style="30" customWidth="1"/>
    <col min="18" max="18" width="18" style="9" customWidth="1"/>
    <col min="19" max="19" width="18" style="3" customWidth="1"/>
    <col min="20" max="20" width="18" style="31" customWidth="1"/>
    <col min="21" max="21" width="18" style="32" customWidth="1"/>
    <col min="22" max="22" width="18" style="9" customWidth="1"/>
    <col min="23" max="23" width="18" style="3" customWidth="1"/>
    <col min="24" max="24" width="18" style="31" customWidth="1"/>
    <col min="25" max="25" width="18" style="30" customWidth="1"/>
    <col min="26" max="26" width="18" style="9" customWidth="1"/>
    <col min="27" max="27" width="18" style="3" customWidth="1"/>
    <col min="28" max="28" width="18" style="31" customWidth="1"/>
    <col min="29" max="29" width="18" style="37" customWidth="1"/>
    <col min="30" max="31" width="18" style="9" customWidth="1"/>
    <col min="32" max="32" width="18" style="31" customWidth="1"/>
    <col min="33" max="33" width="18" style="37" hidden="1" customWidth="1"/>
    <col min="34" max="34" width="18" style="10" hidden="1" customWidth="1"/>
    <col min="35" max="35" width="18" style="4" hidden="1" customWidth="1"/>
    <col min="36" max="36" width="18" style="33" hidden="1" customWidth="1"/>
    <col min="37" max="37" width="16.42578125" style="11" hidden="1" customWidth="1"/>
    <col min="38" max="38" width="9.28515625" style="13" hidden="1" customWidth="1"/>
    <col min="39" max="40" width="7.85546875" style="13" hidden="1" customWidth="1"/>
    <col min="41" max="49" width="4.140625" style="6" hidden="1" customWidth="1"/>
    <col min="50" max="50" width="5.140625" style="6" hidden="1" customWidth="1"/>
    <col min="51" max="56" width="5.42578125" style="6" hidden="1" customWidth="1"/>
    <col min="57" max="57" width="3.85546875" style="6" hidden="1" customWidth="1"/>
    <col min="58" max="59" width="4.140625" style="6" hidden="1" customWidth="1"/>
    <col min="60" max="60" width="13" style="33" customWidth="1"/>
    <col min="61" max="16384" width="8.7109375" style="6"/>
  </cols>
  <sheetData>
    <row r="1" spans="2:60" ht="4.5" customHeight="1">
      <c r="B1" s="138"/>
      <c r="D1" s="139"/>
      <c r="E1" s="138"/>
      <c r="F1" s="140"/>
      <c r="G1" s="140"/>
      <c r="H1" s="141"/>
      <c r="I1" s="141"/>
      <c r="J1" s="141"/>
      <c r="K1" s="141"/>
      <c r="L1" s="141"/>
      <c r="M1" s="142"/>
      <c r="N1" s="143"/>
      <c r="O1" s="144"/>
      <c r="P1" s="145"/>
      <c r="Q1" s="142"/>
      <c r="R1" s="143"/>
      <c r="S1" s="144"/>
      <c r="T1" s="145"/>
      <c r="U1" s="146"/>
      <c r="V1" s="143"/>
      <c r="W1" s="144"/>
      <c r="X1" s="145"/>
      <c r="Y1" s="142"/>
      <c r="Z1" s="143"/>
      <c r="AA1" s="144"/>
      <c r="AB1" s="145"/>
      <c r="AC1" s="147"/>
      <c r="AD1" s="143"/>
      <c r="AE1" s="143"/>
      <c r="AF1" s="145"/>
      <c r="AG1" s="147"/>
      <c r="AH1" s="148"/>
      <c r="AI1" s="149"/>
      <c r="AJ1" s="150"/>
      <c r="AK1" s="151"/>
      <c r="AL1" s="152"/>
      <c r="AM1" s="152"/>
      <c r="AN1" s="152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0"/>
    </row>
    <row r="2" spans="2:60" ht="16.5" customHeight="1">
      <c r="B2" s="138"/>
      <c r="D2" s="139"/>
      <c r="E2" s="138"/>
      <c r="F2" s="121" t="s">
        <v>412</v>
      </c>
      <c r="G2" s="122"/>
      <c r="H2" s="122"/>
      <c r="I2" s="122"/>
      <c r="J2" s="122"/>
      <c r="K2" s="123"/>
      <c r="L2" s="141"/>
      <c r="M2" s="142"/>
      <c r="N2" s="143"/>
      <c r="O2" s="144"/>
      <c r="P2" s="145"/>
      <c r="Q2" s="142"/>
      <c r="R2" s="143"/>
      <c r="S2" s="144"/>
      <c r="T2" s="145"/>
      <c r="U2" s="146"/>
      <c r="V2" s="143"/>
      <c r="W2" s="144"/>
      <c r="X2" s="145"/>
      <c r="Y2" s="142"/>
      <c r="Z2" s="143"/>
      <c r="AA2" s="144"/>
      <c r="AB2" s="145"/>
      <c r="AC2" s="147"/>
      <c r="AD2" s="143"/>
      <c r="AE2" s="143"/>
      <c r="AF2" s="145"/>
      <c r="AG2" s="147"/>
      <c r="AH2" s="148"/>
      <c r="AI2" s="149"/>
      <c r="AJ2" s="150"/>
      <c r="AK2" s="151"/>
      <c r="AL2" s="152"/>
      <c r="AM2" s="152"/>
      <c r="AN2" s="152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0"/>
    </row>
    <row r="3" spans="2:60" s="5" customFormat="1" ht="18" customHeight="1">
      <c r="B3" s="88" t="s">
        <v>413</v>
      </c>
      <c r="C3" s="89" t="s">
        <v>414</v>
      </c>
      <c r="D3" s="90" t="s">
        <v>415</v>
      </c>
      <c r="E3" s="90" t="s">
        <v>416</v>
      </c>
      <c r="F3" s="91" t="s">
        <v>417</v>
      </c>
      <c r="G3" s="92" t="s">
        <v>418</v>
      </c>
      <c r="H3" s="92" t="s">
        <v>419</v>
      </c>
      <c r="I3" s="92" t="s">
        <v>420</v>
      </c>
      <c r="J3" s="92" t="s">
        <v>421</v>
      </c>
      <c r="K3" s="93" t="s">
        <v>422</v>
      </c>
      <c r="L3" s="94" t="s">
        <v>423</v>
      </c>
      <c r="M3" s="95" t="s">
        <v>424</v>
      </c>
      <c r="N3" s="96" t="s">
        <v>425</v>
      </c>
      <c r="O3" s="96" t="s">
        <v>426</v>
      </c>
      <c r="P3" s="97" t="s">
        <v>427</v>
      </c>
      <c r="Q3" s="95" t="s">
        <v>428</v>
      </c>
      <c r="R3" s="96" t="s">
        <v>429</v>
      </c>
      <c r="S3" s="96" t="s">
        <v>430</v>
      </c>
      <c r="T3" s="97" t="s">
        <v>431</v>
      </c>
      <c r="U3" s="95" t="s">
        <v>432</v>
      </c>
      <c r="V3" s="96" t="s">
        <v>433</v>
      </c>
      <c r="W3" s="96" t="s">
        <v>434</v>
      </c>
      <c r="X3" s="97" t="s">
        <v>435</v>
      </c>
      <c r="Y3" s="95" t="s">
        <v>436</v>
      </c>
      <c r="Z3" s="96" t="s">
        <v>437</v>
      </c>
      <c r="AA3" s="96" t="s">
        <v>438</v>
      </c>
      <c r="AB3" s="97" t="s">
        <v>439</v>
      </c>
      <c r="AC3" s="95" t="s">
        <v>440</v>
      </c>
      <c r="AD3" s="96" t="s">
        <v>441</v>
      </c>
      <c r="AE3" s="96" t="s">
        <v>442</v>
      </c>
      <c r="AF3" s="97" t="s">
        <v>443</v>
      </c>
      <c r="AG3" s="95" t="s">
        <v>444</v>
      </c>
      <c r="AH3" s="96" t="s">
        <v>445</v>
      </c>
      <c r="AI3" s="96" t="s">
        <v>446</v>
      </c>
      <c r="AJ3" s="97" t="s">
        <v>447</v>
      </c>
      <c r="AK3" s="144"/>
      <c r="AL3" s="154" t="s">
        <v>448</v>
      </c>
      <c r="AM3" s="154" t="s">
        <v>449</v>
      </c>
      <c r="AN3" s="154"/>
      <c r="AO3" s="154" t="s">
        <v>450</v>
      </c>
      <c r="AP3" s="154" t="s">
        <v>451</v>
      </c>
      <c r="AQ3" s="154" t="s">
        <v>452</v>
      </c>
      <c r="AR3" s="154" t="s">
        <v>453</v>
      </c>
      <c r="AS3" s="154" t="s">
        <v>454</v>
      </c>
      <c r="AT3" s="154" t="s">
        <v>455</v>
      </c>
      <c r="AU3" s="154" t="s">
        <v>456</v>
      </c>
      <c r="AV3" s="154" t="s">
        <v>457</v>
      </c>
      <c r="AW3" s="154" t="s">
        <v>458</v>
      </c>
      <c r="AX3" s="154"/>
      <c r="AY3" s="154" t="s">
        <v>459</v>
      </c>
      <c r="AZ3" s="154" t="s">
        <v>460</v>
      </c>
      <c r="BA3" s="154" t="s">
        <v>461</v>
      </c>
      <c r="BB3" s="154" t="s">
        <v>462</v>
      </c>
      <c r="BC3" s="154" t="s">
        <v>463</v>
      </c>
      <c r="BD3" s="154" t="s">
        <v>464</v>
      </c>
      <c r="BE3" s="154"/>
      <c r="BF3" s="154"/>
      <c r="BG3" s="154"/>
      <c r="BH3" s="100" t="s">
        <v>465</v>
      </c>
    </row>
    <row r="4" spans="2:60" ht="17.45" customHeight="1">
      <c r="B4" s="29" t="s">
        <v>47</v>
      </c>
      <c r="C4" s="29"/>
      <c r="D4" s="139"/>
      <c r="E4" s="138"/>
      <c r="F4" s="140"/>
      <c r="G4" s="140"/>
      <c r="H4" s="141"/>
      <c r="I4" s="141"/>
      <c r="J4" s="141"/>
      <c r="K4" s="141"/>
      <c r="L4" s="141"/>
      <c r="M4" s="142"/>
      <c r="N4" s="143"/>
      <c r="O4" s="144"/>
      <c r="P4" s="145"/>
      <c r="Q4" s="142"/>
      <c r="R4" s="143"/>
      <c r="S4" s="144"/>
      <c r="T4" s="145"/>
      <c r="U4" s="146"/>
      <c r="V4" s="143"/>
      <c r="W4" s="144"/>
      <c r="X4" s="145"/>
      <c r="Y4" s="142"/>
      <c r="Z4" s="143"/>
      <c r="AA4" s="144"/>
      <c r="AB4" s="145"/>
      <c r="AC4" s="147"/>
      <c r="AD4" s="143"/>
      <c r="AE4" s="143"/>
      <c r="AF4" s="145"/>
      <c r="AG4" s="147"/>
      <c r="AH4" s="148"/>
      <c r="AI4" s="149"/>
      <c r="AJ4" s="150"/>
      <c r="AK4" s="151"/>
      <c r="AL4" s="152"/>
      <c r="AM4" s="152"/>
      <c r="AN4" s="152"/>
      <c r="AO4" s="153"/>
      <c r="AP4" s="153"/>
      <c r="AQ4" s="155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0"/>
    </row>
    <row r="5" spans="2:60" ht="26.45" customHeight="1">
      <c r="B5" s="138"/>
      <c r="D5" s="139"/>
      <c r="E5" s="138"/>
      <c r="F5" s="140"/>
      <c r="G5" s="140"/>
      <c r="H5" s="141"/>
      <c r="I5" s="141"/>
      <c r="J5" s="141"/>
      <c r="K5" s="141"/>
      <c r="L5" s="141"/>
      <c r="M5" s="142"/>
      <c r="N5" s="143"/>
      <c r="O5" s="144"/>
      <c r="P5" s="145"/>
      <c r="Q5" s="142"/>
      <c r="R5" s="143"/>
      <c r="S5" s="144"/>
      <c r="T5" s="145"/>
      <c r="U5" s="146"/>
      <c r="V5" s="143"/>
      <c r="W5" s="144"/>
      <c r="X5" s="145"/>
      <c r="Y5" s="142"/>
      <c r="Z5" s="143"/>
      <c r="AA5" s="144"/>
      <c r="AB5" s="145"/>
      <c r="AC5" s="147"/>
      <c r="AD5" s="143"/>
      <c r="AE5" s="143"/>
      <c r="AF5" s="145"/>
      <c r="AG5" s="147"/>
      <c r="AH5" s="148"/>
      <c r="AI5" s="149"/>
      <c r="AJ5" s="150"/>
      <c r="AK5" s="151"/>
      <c r="AL5" s="152"/>
      <c r="AM5" s="152"/>
      <c r="AN5" s="152"/>
      <c r="AO5" s="153"/>
      <c r="AP5" s="153"/>
      <c r="AQ5" s="155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0"/>
    </row>
    <row r="6" spans="2:60" ht="30" customHeight="1">
      <c r="B6" s="124" t="s">
        <v>267</v>
      </c>
      <c r="C6" s="124"/>
      <c r="D6" s="139"/>
      <c r="E6" s="138"/>
      <c r="F6" s="140"/>
      <c r="G6" s="140"/>
      <c r="H6" s="141"/>
      <c r="I6" s="141"/>
      <c r="J6" s="141"/>
      <c r="K6" s="141"/>
      <c r="L6" s="141"/>
      <c r="M6" s="142"/>
      <c r="N6" s="143"/>
      <c r="O6" s="144"/>
      <c r="P6" s="145"/>
      <c r="Q6" s="142"/>
      <c r="R6" s="143"/>
      <c r="S6" s="144"/>
      <c r="T6" s="145"/>
      <c r="U6" s="146"/>
      <c r="V6" s="143"/>
      <c r="W6" s="144"/>
      <c r="X6" s="145"/>
      <c r="Y6" s="142"/>
      <c r="Z6" s="143"/>
      <c r="AA6" s="144"/>
      <c r="AB6" s="145"/>
      <c r="AC6" s="147"/>
      <c r="AD6" s="143"/>
      <c r="AE6" s="143"/>
      <c r="AF6" s="145"/>
      <c r="AG6" s="147"/>
      <c r="AH6" s="148"/>
      <c r="AI6" s="149"/>
      <c r="AJ6" s="150"/>
      <c r="AK6" s="151"/>
      <c r="AL6" s="21"/>
      <c r="AM6" s="21"/>
      <c r="AN6" s="21"/>
      <c r="AO6" s="153"/>
      <c r="AP6" s="153"/>
      <c r="AQ6" s="155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0"/>
    </row>
    <row r="7" spans="2:60" ht="30" customHeight="1">
      <c r="B7" s="156" t="s">
        <v>466</v>
      </c>
      <c r="C7" s="65" t="s">
        <v>467</v>
      </c>
      <c r="D7" s="66" t="s">
        <v>468</v>
      </c>
      <c r="E7" s="157" t="s">
        <v>469</v>
      </c>
      <c r="F7" s="158" t="s">
        <v>84</v>
      </c>
      <c r="G7" s="158" t="s">
        <v>70</v>
      </c>
      <c r="H7" s="159" t="s">
        <v>470</v>
      </c>
      <c r="I7" s="159" t="s">
        <v>471</v>
      </c>
      <c r="J7" s="159" t="s">
        <v>472</v>
      </c>
      <c r="K7" s="159" t="s">
        <v>473</v>
      </c>
      <c r="L7" s="159" t="s">
        <v>450</v>
      </c>
      <c r="M7" s="160" t="s">
        <v>18</v>
      </c>
      <c r="N7" s="161" t="s">
        <v>474</v>
      </c>
      <c r="O7" s="162" t="s">
        <v>18</v>
      </c>
      <c r="P7" s="163" t="s">
        <v>474</v>
      </c>
      <c r="Q7" s="160" t="s">
        <v>18</v>
      </c>
      <c r="R7" s="161" t="s">
        <v>474</v>
      </c>
      <c r="S7" s="162" t="s">
        <v>18</v>
      </c>
      <c r="T7" s="163" t="s">
        <v>474</v>
      </c>
      <c r="U7" s="160" t="s">
        <v>18</v>
      </c>
      <c r="V7" s="161" t="s">
        <v>474</v>
      </c>
      <c r="W7" s="162" t="s">
        <v>18</v>
      </c>
      <c r="X7" s="163" t="s">
        <v>474</v>
      </c>
      <c r="Y7" s="160" t="s">
        <v>18</v>
      </c>
      <c r="Z7" s="161" t="s">
        <v>474</v>
      </c>
      <c r="AA7" s="162">
        <v>549858506</v>
      </c>
      <c r="AB7" s="163" t="s">
        <v>475</v>
      </c>
      <c r="AC7" s="160" t="s">
        <v>18</v>
      </c>
      <c r="AD7" s="161" t="s">
        <v>474</v>
      </c>
      <c r="AE7" s="161">
        <v>606355122</v>
      </c>
      <c r="AF7" s="163" t="s">
        <v>475</v>
      </c>
      <c r="AG7" s="160" t="s">
        <v>18</v>
      </c>
      <c r="AH7" s="161" t="s">
        <v>18</v>
      </c>
      <c r="AI7" s="162" t="s">
        <v>18</v>
      </c>
      <c r="AJ7" s="163" t="s">
        <v>18</v>
      </c>
      <c r="AK7" s="143"/>
      <c r="AL7" s="164">
        <v>1</v>
      </c>
      <c r="AM7" s="164">
        <f t="shared" ref="AM7:AM18" si="0">IF(MID(B7,4,1)="D",1,0)</f>
        <v>0</v>
      </c>
      <c r="AN7" s="164" t="str">
        <f t="shared" ref="AN7:AN18" si="1">LEFT(B7,2)</f>
        <v>HL</v>
      </c>
      <c r="AO7" s="153">
        <f t="shared" ref="AO7:AW22" si="2">IF($AN7=AO$3,1,0)</f>
        <v>1</v>
      </c>
      <c r="AP7" s="153">
        <f t="shared" ref="AP7:AW21" si="3">IF($AN7=AP$3,1,0)</f>
        <v>0</v>
      </c>
      <c r="AQ7" s="153">
        <f t="shared" si="3"/>
        <v>0</v>
      </c>
      <c r="AR7" s="153">
        <f t="shared" si="3"/>
        <v>0</v>
      </c>
      <c r="AS7" s="153">
        <f t="shared" si="3"/>
        <v>0</v>
      </c>
      <c r="AT7" s="153">
        <f t="shared" si="3"/>
        <v>0</v>
      </c>
      <c r="AU7" s="153">
        <f t="shared" si="3"/>
        <v>0</v>
      </c>
      <c r="AV7" s="153">
        <f t="shared" si="3"/>
        <v>0</v>
      </c>
      <c r="AW7" s="153">
        <f t="shared" si="3"/>
        <v>0</v>
      </c>
      <c r="AX7" s="153"/>
      <c r="AY7" s="165">
        <v>1</v>
      </c>
      <c r="AZ7" s="165">
        <v>0</v>
      </c>
      <c r="BA7" s="165">
        <v>0</v>
      </c>
      <c r="BB7" s="153">
        <v>0</v>
      </c>
      <c r="BC7" s="153">
        <v>0</v>
      </c>
      <c r="BD7" s="153">
        <v>1</v>
      </c>
      <c r="BE7" s="153"/>
      <c r="BF7" s="153" t="str">
        <f t="shared" ref="BF7:BF18" si="4">IF(AY7=1,"A1",IF(AZ7=1,"A2",IF(BA7=1,"A3",0)))</f>
        <v>A1</v>
      </c>
      <c r="BG7" s="153" t="str">
        <f t="shared" ref="BG7:BG18" si="5">IF(BB7=1,"B1",IF(BC7=1,"B2",IF(BD7=1,"B3",0)))</f>
        <v>B3</v>
      </c>
      <c r="BH7" s="163" t="str">
        <f>CONCATENATE(BF7,";",BG7)</f>
        <v>A1;B3</v>
      </c>
    </row>
    <row r="8" spans="2:60" ht="30" customHeight="1">
      <c r="B8" s="166" t="s">
        <v>476</v>
      </c>
      <c r="C8" s="17" t="s">
        <v>477</v>
      </c>
      <c r="D8" s="67" t="s">
        <v>478</v>
      </c>
      <c r="E8" s="154" t="s">
        <v>479</v>
      </c>
      <c r="F8" s="140" t="s">
        <v>84</v>
      </c>
      <c r="G8" s="140" t="s">
        <v>70</v>
      </c>
      <c r="H8" s="167" t="s">
        <v>470</v>
      </c>
      <c r="I8" s="167" t="s">
        <v>471</v>
      </c>
      <c r="J8" s="167" t="s">
        <v>472</v>
      </c>
      <c r="K8" s="167" t="s">
        <v>473</v>
      </c>
      <c r="L8" s="167" t="s">
        <v>450</v>
      </c>
      <c r="M8" s="168" t="s">
        <v>18</v>
      </c>
      <c r="N8" s="143" t="s">
        <v>474</v>
      </c>
      <c r="O8" s="169" t="s">
        <v>18</v>
      </c>
      <c r="P8" s="145" t="s">
        <v>474</v>
      </c>
      <c r="Q8" s="168" t="s">
        <v>18</v>
      </c>
      <c r="R8" s="143" t="s">
        <v>474</v>
      </c>
      <c r="S8" s="169" t="s">
        <v>18</v>
      </c>
      <c r="T8" s="145" t="s">
        <v>474</v>
      </c>
      <c r="U8" s="168" t="s">
        <v>18</v>
      </c>
      <c r="V8" s="143" t="s">
        <v>474</v>
      </c>
      <c r="W8" s="169" t="s">
        <v>18</v>
      </c>
      <c r="X8" s="145" t="s">
        <v>474</v>
      </c>
      <c r="Y8" s="168" t="s">
        <v>18</v>
      </c>
      <c r="Z8" s="143" t="s">
        <v>474</v>
      </c>
      <c r="AA8" s="169">
        <v>63962031</v>
      </c>
      <c r="AB8" s="145" t="s">
        <v>475</v>
      </c>
      <c r="AC8" s="168" t="s">
        <v>18</v>
      </c>
      <c r="AD8" s="143" t="s">
        <v>474</v>
      </c>
      <c r="AE8" s="143">
        <v>73369375</v>
      </c>
      <c r="AF8" s="145" t="s">
        <v>475</v>
      </c>
      <c r="AG8" s="168" t="s">
        <v>18</v>
      </c>
      <c r="AH8" s="143" t="s">
        <v>18</v>
      </c>
      <c r="AI8" s="169" t="s">
        <v>18</v>
      </c>
      <c r="AJ8" s="145" t="s">
        <v>18</v>
      </c>
      <c r="AK8" s="143"/>
      <c r="AL8" s="164">
        <v>1</v>
      </c>
      <c r="AM8" s="164">
        <f t="shared" si="0"/>
        <v>0</v>
      </c>
      <c r="AN8" s="164" t="str">
        <f t="shared" si="1"/>
        <v>HL</v>
      </c>
      <c r="AO8" s="153">
        <f t="shared" si="2"/>
        <v>1</v>
      </c>
      <c r="AP8" s="153">
        <f t="shared" si="3"/>
        <v>0</v>
      </c>
      <c r="AQ8" s="153">
        <f t="shared" si="3"/>
        <v>0</v>
      </c>
      <c r="AR8" s="153">
        <f t="shared" si="3"/>
        <v>0</v>
      </c>
      <c r="AS8" s="153">
        <f t="shared" si="3"/>
        <v>0</v>
      </c>
      <c r="AT8" s="153">
        <f t="shared" si="3"/>
        <v>0</v>
      </c>
      <c r="AU8" s="153">
        <f t="shared" si="3"/>
        <v>0</v>
      </c>
      <c r="AV8" s="153">
        <f t="shared" si="3"/>
        <v>0</v>
      </c>
      <c r="AW8" s="153">
        <f t="shared" si="3"/>
        <v>0</v>
      </c>
      <c r="AX8" s="153"/>
      <c r="AY8" s="165">
        <v>1</v>
      </c>
      <c r="AZ8" s="165">
        <v>0</v>
      </c>
      <c r="BA8" s="165">
        <v>0</v>
      </c>
      <c r="BB8" s="153">
        <v>0</v>
      </c>
      <c r="BC8" s="153">
        <v>0</v>
      </c>
      <c r="BD8" s="153">
        <v>1</v>
      </c>
      <c r="BE8" s="153"/>
      <c r="BF8" s="153" t="str">
        <f t="shared" si="4"/>
        <v>A1</v>
      </c>
      <c r="BG8" s="153" t="str">
        <f t="shared" si="5"/>
        <v>B3</v>
      </c>
      <c r="BH8" s="145" t="str">
        <f t="shared" ref="BH8:BH18" si="6">CONCATENATE(BF8,";",BG8)</f>
        <v>A1;B3</v>
      </c>
    </row>
    <row r="9" spans="2:60" ht="38.450000000000003" customHeight="1">
      <c r="B9" s="156" t="s">
        <v>480</v>
      </c>
      <c r="C9" s="65" t="s">
        <v>481</v>
      </c>
      <c r="D9" s="66" t="s">
        <v>482</v>
      </c>
      <c r="E9" s="157" t="s">
        <v>483</v>
      </c>
      <c r="F9" s="158" t="s">
        <v>84</v>
      </c>
      <c r="G9" s="158" t="s">
        <v>70</v>
      </c>
      <c r="H9" s="159" t="s">
        <v>470</v>
      </c>
      <c r="I9" s="159" t="s">
        <v>471</v>
      </c>
      <c r="J9" s="159" t="s">
        <v>472</v>
      </c>
      <c r="K9" s="159" t="s">
        <v>473</v>
      </c>
      <c r="L9" s="159" t="s">
        <v>450</v>
      </c>
      <c r="M9" s="160">
        <v>28577</v>
      </c>
      <c r="N9" s="161" t="s">
        <v>484</v>
      </c>
      <c r="O9" s="162">
        <v>349945919</v>
      </c>
      <c r="P9" s="163" t="s">
        <v>485</v>
      </c>
      <c r="Q9" s="160">
        <v>27485</v>
      </c>
      <c r="R9" s="161" t="s">
        <v>486</v>
      </c>
      <c r="S9" s="162">
        <v>349945919</v>
      </c>
      <c r="T9" s="163" t="s">
        <v>487</v>
      </c>
      <c r="U9" s="160">
        <v>26147</v>
      </c>
      <c r="V9" s="161" t="s">
        <v>488</v>
      </c>
      <c r="W9" s="162">
        <v>319052054</v>
      </c>
      <c r="X9" s="163" t="s">
        <v>489</v>
      </c>
      <c r="Y9" s="160">
        <v>25598</v>
      </c>
      <c r="Z9" s="161" t="s">
        <v>490</v>
      </c>
      <c r="AA9" s="162">
        <v>318825217</v>
      </c>
      <c r="AB9" s="163" t="s">
        <v>491</v>
      </c>
      <c r="AC9" s="160">
        <v>24955</v>
      </c>
      <c r="AD9" s="161" t="s">
        <v>492</v>
      </c>
      <c r="AE9" s="161">
        <v>314801638</v>
      </c>
      <c r="AF9" s="163" t="s">
        <v>475</v>
      </c>
      <c r="AG9" s="160" t="s">
        <v>18</v>
      </c>
      <c r="AH9" s="161" t="s">
        <v>18</v>
      </c>
      <c r="AI9" s="162" t="s">
        <v>18</v>
      </c>
      <c r="AJ9" s="163" t="s">
        <v>18</v>
      </c>
      <c r="AK9" s="143"/>
      <c r="AL9" s="164">
        <v>1</v>
      </c>
      <c r="AM9" s="164">
        <f t="shared" si="0"/>
        <v>0</v>
      </c>
      <c r="AN9" s="164" t="str">
        <f t="shared" si="1"/>
        <v>HL</v>
      </c>
      <c r="AO9" s="153">
        <f t="shared" si="2"/>
        <v>1</v>
      </c>
      <c r="AP9" s="153">
        <f t="shared" si="3"/>
        <v>0</v>
      </c>
      <c r="AQ9" s="153">
        <f t="shared" si="3"/>
        <v>0</v>
      </c>
      <c r="AR9" s="153">
        <f t="shared" si="3"/>
        <v>0</v>
      </c>
      <c r="AS9" s="153">
        <f t="shared" si="3"/>
        <v>0</v>
      </c>
      <c r="AT9" s="153">
        <f t="shared" si="3"/>
        <v>0</v>
      </c>
      <c r="AU9" s="153">
        <f t="shared" si="3"/>
        <v>0</v>
      </c>
      <c r="AV9" s="153">
        <f t="shared" si="3"/>
        <v>0</v>
      </c>
      <c r="AW9" s="153">
        <f t="shared" si="3"/>
        <v>0</v>
      </c>
      <c r="AX9" s="153"/>
      <c r="AY9" s="153">
        <v>0</v>
      </c>
      <c r="AZ9" s="153">
        <v>0</v>
      </c>
      <c r="BA9" s="153">
        <v>1</v>
      </c>
      <c r="BB9" s="153">
        <v>0</v>
      </c>
      <c r="BC9" s="153">
        <v>0</v>
      </c>
      <c r="BD9" s="153">
        <v>1</v>
      </c>
      <c r="BE9" s="153"/>
      <c r="BF9" s="153" t="str">
        <f t="shared" si="4"/>
        <v>A3</v>
      </c>
      <c r="BG9" s="153" t="str">
        <f t="shared" si="5"/>
        <v>B3</v>
      </c>
      <c r="BH9" s="163" t="str">
        <f t="shared" si="6"/>
        <v>A3;B3</v>
      </c>
    </row>
    <row r="10" spans="2:60" ht="45">
      <c r="B10" s="166" t="s">
        <v>493</v>
      </c>
      <c r="C10" s="17" t="s">
        <v>494</v>
      </c>
      <c r="D10" s="67" t="s">
        <v>495</v>
      </c>
      <c r="E10" s="154" t="s">
        <v>496</v>
      </c>
      <c r="F10" s="140" t="s">
        <v>84</v>
      </c>
      <c r="G10" s="140" t="s">
        <v>70</v>
      </c>
      <c r="H10" s="167" t="s">
        <v>470</v>
      </c>
      <c r="I10" s="167" t="s">
        <v>471</v>
      </c>
      <c r="J10" s="167" t="s">
        <v>472</v>
      </c>
      <c r="K10" s="167" t="s">
        <v>473</v>
      </c>
      <c r="L10" s="167" t="s">
        <v>450</v>
      </c>
      <c r="M10" s="168" t="s">
        <v>18</v>
      </c>
      <c r="N10" s="143" t="s">
        <v>18</v>
      </c>
      <c r="O10" s="169">
        <v>36798576</v>
      </c>
      <c r="P10" s="145" t="s">
        <v>497</v>
      </c>
      <c r="Q10" s="168" t="s">
        <v>18</v>
      </c>
      <c r="R10" s="143" t="s">
        <v>18</v>
      </c>
      <c r="S10" s="169">
        <v>24652078</v>
      </c>
      <c r="T10" s="145" t="s">
        <v>498</v>
      </c>
      <c r="U10" s="168" t="s">
        <v>18</v>
      </c>
      <c r="V10" s="143" t="s">
        <v>18</v>
      </c>
      <c r="W10" s="169">
        <v>16873302</v>
      </c>
      <c r="X10" s="145" t="s">
        <v>499</v>
      </c>
      <c r="Y10" s="168" t="s">
        <v>18</v>
      </c>
      <c r="Z10" s="143" t="s">
        <v>18</v>
      </c>
      <c r="AA10" s="169">
        <v>11700963</v>
      </c>
      <c r="AB10" s="145" t="s">
        <v>500</v>
      </c>
      <c r="AC10" s="168" t="s">
        <v>18</v>
      </c>
      <c r="AD10" s="143" t="s">
        <v>18</v>
      </c>
      <c r="AE10" s="143">
        <v>9563640</v>
      </c>
      <c r="AF10" s="145" t="s">
        <v>501</v>
      </c>
      <c r="AG10" s="168" t="s">
        <v>18</v>
      </c>
      <c r="AH10" s="143" t="s">
        <v>18</v>
      </c>
      <c r="AI10" s="169" t="s">
        <v>18</v>
      </c>
      <c r="AJ10" s="145" t="s">
        <v>18</v>
      </c>
      <c r="AK10" s="143"/>
      <c r="AL10" s="164">
        <v>1</v>
      </c>
      <c r="AM10" s="164">
        <f t="shared" si="0"/>
        <v>0</v>
      </c>
      <c r="AN10" s="164" t="str">
        <f t="shared" si="1"/>
        <v>HL</v>
      </c>
      <c r="AO10" s="153">
        <f t="shared" si="2"/>
        <v>1</v>
      </c>
      <c r="AP10" s="153">
        <f t="shared" si="3"/>
        <v>0</v>
      </c>
      <c r="AQ10" s="153">
        <f t="shared" si="3"/>
        <v>0</v>
      </c>
      <c r="AR10" s="153">
        <f t="shared" si="3"/>
        <v>0</v>
      </c>
      <c r="AS10" s="153">
        <f t="shared" si="3"/>
        <v>0</v>
      </c>
      <c r="AT10" s="153">
        <f t="shared" si="3"/>
        <v>0</v>
      </c>
      <c r="AU10" s="153">
        <f t="shared" si="3"/>
        <v>0</v>
      </c>
      <c r="AV10" s="153">
        <f t="shared" si="3"/>
        <v>0</v>
      </c>
      <c r="AW10" s="153">
        <f t="shared" si="3"/>
        <v>0</v>
      </c>
      <c r="AX10" s="153"/>
      <c r="AY10" s="153">
        <v>1</v>
      </c>
      <c r="AZ10" s="153">
        <v>0</v>
      </c>
      <c r="BA10" s="153">
        <v>0</v>
      </c>
      <c r="BB10" s="153">
        <v>0</v>
      </c>
      <c r="BC10" s="153">
        <v>0</v>
      </c>
      <c r="BD10" s="153">
        <v>1</v>
      </c>
      <c r="BE10" s="153"/>
      <c r="BF10" s="153" t="str">
        <f t="shared" si="4"/>
        <v>A1</v>
      </c>
      <c r="BG10" s="153" t="str">
        <f t="shared" si="5"/>
        <v>B3</v>
      </c>
      <c r="BH10" s="145" t="str">
        <f t="shared" si="6"/>
        <v>A1;B3</v>
      </c>
    </row>
    <row r="11" spans="2:60" ht="38.450000000000003" customHeight="1">
      <c r="B11" s="156" t="s">
        <v>502</v>
      </c>
      <c r="C11" s="65" t="s">
        <v>503</v>
      </c>
      <c r="D11" s="66" t="s">
        <v>504</v>
      </c>
      <c r="E11" s="157" t="s">
        <v>505</v>
      </c>
      <c r="F11" s="158" t="s">
        <v>84</v>
      </c>
      <c r="G11" s="158" t="s">
        <v>70</v>
      </c>
      <c r="H11" s="159" t="s">
        <v>470</v>
      </c>
      <c r="I11" s="159" t="s">
        <v>471</v>
      </c>
      <c r="J11" s="159" t="s">
        <v>472</v>
      </c>
      <c r="K11" s="159" t="s">
        <v>473</v>
      </c>
      <c r="L11" s="159" t="s">
        <v>450</v>
      </c>
      <c r="M11" s="160" t="s">
        <v>18</v>
      </c>
      <c r="N11" s="161" t="s">
        <v>18</v>
      </c>
      <c r="O11" s="162" t="s">
        <v>18</v>
      </c>
      <c r="P11" s="163" t="s">
        <v>506</v>
      </c>
      <c r="Q11" s="160" t="s">
        <v>18</v>
      </c>
      <c r="R11" s="161" t="s">
        <v>18</v>
      </c>
      <c r="S11" s="162" t="s">
        <v>18</v>
      </c>
      <c r="T11" s="163" t="s">
        <v>506</v>
      </c>
      <c r="U11" s="160" t="s">
        <v>18</v>
      </c>
      <c r="V11" s="161" t="s">
        <v>18</v>
      </c>
      <c r="W11" s="162" t="s">
        <v>18</v>
      </c>
      <c r="X11" s="163" t="s">
        <v>506</v>
      </c>
      <c r="Y11" s="160" t="s">
        <v>18</v>
      </c>
      <c r="Z11" s="161" t="s">
        <v>18</v>
      </c>
      <c r="AA11" s="162" t="s">
        <v>18</v>
      </c>
      <c r="AB11" s="163" t="s">
        <v>506</v>
      </c>
      <c r="AC11" s="160" t="s">
        <v>18</v>
      </c>
      <c r="AD11" s="161" t="s">
        <v>18</v>
      </c>
      <c r="AE11" s="161" t="s">
        <v>18</v>
      </c>
      <c r="AF11" s="163" t="s">
        <v>506</v>
      </c>
      <c r="AG11" s="160" t="s">
        <v>18</v>
      </c>
      <c r="AH11" s="161" t="s">
        <v>18</v>
      </c>
      <c r="AI11" s="162" t="s">
        <v>18</v>
      </c>
      <c r="AJ11" s="163" t="s">
        <v>18</v>
      </c>
      <c r="AK11" s="143"/>
      <c r="AL11" s="164">
        <v>1</v>
      </c>
      <c r="AM11" s="164">
        <f t="shared" si="0"/>
        <v>0</v>
      </c>
      <c r="AN11" s="164" t="str">
        <f t="shared" si="1"/>
        <v>HL</v>
      </c>
      <c r="AO11" s="153">
        <f t="shared" si="2"/>
        <v>1</v>
      </c>
      <c r="AP11" s="153">
        <f t="shared" si="3"/>
        <v>0</v>
      </c>
      <c r="AQ11" s="153">
        <f t="shared" si="3"/>
        <v>0</v>
      </c>
      <c r="AR11" s="153">
        <f t="shared" si="3"/>
        <v>0</v>
      </c>
      <c r="AS11" s="153">
        <f t="shared" si="3"/>
        <v>0</v>
      </c>
      <c r="AT11" s="153">
        <f t="shared" si="3"/>
        <v>0</v>
      </c>
      <c r="AU11" s="153">
        <f t="shared" si="3"/>
        <v>0</v>
      </c>
      <c r="AV11" s="153">
        <f t="shared" si="3"/>
        <v>0</v>
      </c>
      <c r="AW11" s="153">
        <f t="shared" si="3"/>
        <v>0</v>
      </c>
      <c r="AX11" s="153"/>
      <c r="AY11" s="153">
        <v>1</v>
      </c>
      <c r="AZ11" s="153">
        <v>0</v>
      </c>
      <c r="BA11" s="153">
        <v>0</v>
      </c>
      <c r="BB11" s="165">
        <v>1</v>
      </c>
      <c r="BC11" s="165">
        <v>0</v>
      </c>
      <c r="BD11" s="165">
        <v>0</v>
      </c>
      <c r="BE11" s="153"/>
      <c r="BF11" s="153" t="str">
        <f t="shared" si="4"/>
        <v>A1</v>
      </c>
      <c r="BG11" s="153" t="str">
        <f t="shared" si="5"/>
        <v>B1</v>
      </c>
      <c r="BH11" s="163" t="str">
        <f t="shared" si="6"/>
        <v>A1;B1</v>
      </c>
    </row>
    <row r="12" spans="2:60" ht="45">
      <c r="B12" s="166" t="s">
        <v>507</v>
      </c>
      <c r="C12" s="17" t="s">
        <v>508</v>
      </c>
      <c r="D12" s="67" t="s">
        <v>509</v>
      </c>
      <c r="E12" s="154" t="s">
        <v>510</v>
      </c>
      <c r="F12" s="140" t="s">
        <v>84</v>
      </c>
      <c r="G12" s="140" t="s">
        <v>70</v>
      </c>
      <c r="H12" s="167" t="s">
        <v>511</v>
      </c>
      <c r="I12" s="167" t="s">
        <v>471</v>
      </c>
      <c r="J12" s="167" t="s">
        <v>472</v>
      </c>
      <c r="K12" s="167" t="s">
        <v>458</v>
      </c>
      <c r="L12" s="167" t="s">
        <v>450</v>
      </c>
      <c r="M12" s="168" t="s">
        <v>18</v>
      </c>
      <c r="N12" s="143" t="s">
        <v>18</v>
      </c>
      <c r="O12" s="169" t="s">
        <v>18</v>
      </c>
      <c r="P12" s="145" t="s">
        <v>512</v>
      </c>
      <c r="Q12" s="168" t="s">
        <v>18</v>
      </c>
      <c r="R12" s="143" t="s">
        <v>18</v>
      </c>
      <c r="S12" s="169" t="s">
        <v>18</v>
      </c>
      <c r="T12" s="145" t="s">
        <v>512</v>
      </c>
      <c r="U12" s="168" t="s">
        <v>18</v>
      </c>
      <c r="V12" s="143" t="s">
        <v>18</v>
      </c>
      <c r="W12" s="169" t="s">
        <v>18</v>
      </c>
      <c r="X12" s="145" t="s">
        <v>512</v>
      </c>
      <c r="Y12" s="168" t="s">
        <v>18</v>
      </c>
      <c r="Z12" s="143" t="s">
        <v>18</v>
      </c>
      <c r="AA12" s="169">
        <v>165903223</v>
      </c>
      <c r="AB12" s="145" t="s">
        <v>475</v>
      </c>
      <c r="AC12" s="168" t="s">
        <v>18</v>
      </c>
      <c r="AD12" s="143" t="s">
        <v>18</v>
      </c>
      <c r="AE12" s="143">
        <v>156765223</v>
      </c>
      <c r="AF12" s="145" t="s">
        <v>475</v>
      </c>
      <c r="AG12" s="168" t="s">
        <v>18</v>
      </c>
      <c r="AH12" s="143" t="s">
        <v>18</v>
      </c>
      <c r="AI12" s="169" t="s">
        <v>18</v>
      </c>
      <c r="AJ12" s="145" t="s">
        <v>18</v>
      </c>
      <c r="AK12" s="169"/>
      <c r="AL12" s="164">
        <v>1</v>
      </c>
      <c r="AM12" s="164">
        <f t="shared" si="0"/>
        <v>0</v>
      </c>
      <c r="AN12" s="164" t="str">
        <f t="shared" si="1"/>
        <v>HL</v>
      </c>
      <c r="AO12" s="153">
        <f t="shared" si="2"/>
        <v>1</v>
      </c>
      <c r="AP12" s="153">
        <f t="shared" si="3"/>
        <v>0</v>
      </c>
      <c r="AQ12" s="153">
        <f t="shared" si="3"/>
        <v>0</v>
      </c>
      <c r="AR12" s="153">
        <f t="shared" si="3"/>
        <v>0</v>
      </c>
      <c r="AS12" s="153">
        <f t="shared" si="3"/>
        <v>0</v>
      </c>
      <c r="AT12" s="153">
        <f t="shared" si="3"/>
        <v>0</v>
      </c>
      <c r="AU12" s="153">
        <f t="shared" si="3"/>
        <v>0</v>
      </c>
      <c r="AV12" s="153">
        <f t="shared" si="3"/>
        <v>0</v>
      </c>
      <c r="AW12" s="153">
        <f t="shared" si="3"/>
        <v>0</v>
      </c>
      <c r="AX12" s="153"/>
      <c r="AY12" s="153">
        <v>1</v>
      </c>
      <c r="AZ12" s="153">
        <v>0</v>
      </c>
      <c r="BA12" s="153">
        <v>0</v>
      </c>
      <c r="BB12" s="153">
        <v>0</v>
      </c>
      <c r="BC12" s="153">
        <v>0</v>
      </c>
      <c r="BD12" s="153">
        <v>1</v>
      </c>
      <c r="BE12" s="153"/>
      <c r="BF12" s="153" t="str">
        <f t="shared" si="4"/>
        <v>A1</v>
      </c>
      <c r="BG12" s="153" t="str">
        <f t="shared" si="5"/>
        <v>B3</v>
      </c>
      <c r="BH12" s="145" t="str">
        <f t="shared" si="6"/>
        <v>A1;B3</v>
      </c>
    </row>
    <row r="13" spans="2:60" ht="30">
      <c r="B13" s="156" t="s">
        <v>513</v>
      </c>
      <c r="C13" s="65" t="s">
        <v>514</v>
      </c>
      <c r="D13" s="66" t="s">
        <v>515</v>
      </c>
      <c r="E13" s="157" t="s">
        <v>516</v>
      </c>
      <c r="F13" s="158" t="s">
        <v>84</v>
      </c>
      <c r="G13" s="158" t="s">
        <v>70</v>
      </c>
      <c r="H13" s="159" t="s">
        <v>511</v>
      </c>
      <c r="I13" s="159" t="s">
        <v>471</v>
      </c>
      <c r="J13" s="159" t="s">
        <v>472</v>
      </c>
      <c r="K13" s="159" t="s">
        <v>458</v>
      </c>
      <c r="L13" s="159" t="s">
        <v>450</v>
      </c>
      <c r="M13" s="160" t="s">
        <v>18</v>
      </c>
      <c r="N13" s="161" t="s">
        <v>18</v>
      </c>
      <c r="O13" s="162" t="s">
        <v>18</v>
      </c>
      <c r="P13" s="163" t="s">
        <v>512</v>
      </c>
      <c r="Q13" s="160" t="s">
        <v>18</v>
      </c>
      <c r="R13" s="161" t="s">
        <v>18</v>
      </c>
      <c r="S13" s="162" t="s">
        <v>18</v>
      </c>
      <c r="T13" s="163" t="s">
        <v>512</v>
      </c>
      <c r="U13" s="160" t="s">
        <v>18</v>
      </c>
      <c r="V13" s="161" t="s">
        <v>18</v>
      </c>
      <c r="W13" s="162" t="s">
        <v>18</v>
      </c>
      <c r="X13" s="163" t="s">
        <v>512</v>
      </c>
      <c r="Y13" s="160" t="s">
        <v>18</v>
      </c>
      <c r="Z13" s="161" t="s">
        <v>18</v>
      </c>
      <c r="AA13" s="162">
        <v>15754885</v>
      </c>
      <c r="AB13" s="163" t="s">
        <v>475</v>
      </c>
      <c r="AC13" s="160" t="s">
        <v>18</v>
      </c>
      <c r="AD13" s="161" t="s">
        <v>18</v>
      </c>
      <c r="AE13" s="161">
        <v>11774608</v>
      </c>
      <c r="AF13" s="163" t="s">
        <v>475</v>
      </c>
      <c r="AG13" s="160" t="s">
        <v>18</v>
      </c>
      <c r="AH13" s="161" t="s">
        <v>18</v>
      </c>
      <c r="AI13" s="162" t="s">
        <v>18</v>
      </c>
      <c r="AJ13" s="163" t="s">
        <v>18</v>
      </c>
      <c r="AK13" s="143"/>
      <c r="AL13" s="164">
        <v>1</v>
      </c>
      <c r="AM13" s="164">
        <f t="shared" si="0"/>
        <v>0</v>
      </c>
      <c r="AN13" s="164" t="str">
        <f t="shared" si="1"/>
        <v>HL</v>
      </c>
      <c r="AO13" s="153">
        <f t="shared" si="2"/>
        <v>1</v>
      </c>
      <c r="AP13" s="153">
        <f t="shared" si="3"/>
        <v>0</v>
      </c>
      <c r="AQ13" s="153">
        <f t="shared" si="3"/>
        <v>0</v>
      </c>
      <c r="AR13" s="153">
        <f t="shared" si="3"/>
        <v>0</v>
      </c>
      <c r="AS13" s="153">
        <f t="shared" si="3"/>
        <v>0</v>
      </c>
      <c r="AT13" s="153">
        <f t="shared" si="3"/>
        <v>0</v>
      </c>
      <c r="AU13" s="153">
        <f t="shared" si="3"/>
        <v>0</v>
      </c>
      <c r="AV13" s="153">
        <f t="shared" si="3"/>
        <v>0</v>
      </c>
      <c r="AW13" s="153">
        <f t="shared" si="3"/>
        <v>0</v>
      </c>
      <c r="AX13" s="153"/>
      <c r="AY13" s="153">
        <v>1</v>
      </c>
      <c r="AZ13" s="153">
        <v>0</v>
      </c>
      <c r="BA13" s="153">
        <v>0</v>
      </c>
      <c r="BB13" s="153">
        <v>0</v>
      </c>
      <c r="BC13" s="153">
        <v>0</v>
      </c>
      <c r="BD13" s="153">
        <v>1</v>
      </c>
      <c r="BE13" s="153"/>
      <c r="BF13" s="153" t="str">
        <f t="shared" si="4"/>
        <v>A1</v>
      </c>
      <c r="BG13" s="153" t="str">
        <f t="shared" si="5"/>
        <v>B3</v>
      </c>
      <c r="BH13" s="163" t="str">
        <f t="shared" si="6"/>
        <v>A1;B3</v>
      </c>
    </row>
    <row r="14" spans="2:60" ht="45">
      <c r="B14" s="166" t="s">
        <v>517</v>
      </c>
      <c r="C14" s="17" t="s">
        <v>518</v>
      </c>
      <c r="D14" s="67" t="s">
        <v>519</v>
      </c>
      <c r="E14" s="154" t="s">
        <v>516</v>
      </c>
      <c r="F14" s="140" t="s">
        <v>84</v>
      </c>
      <c r="G14" s="140" t="s">
        <v>70</v>
      </c>
      <c r="H14" s="167" t="s">
        <v>511</v>
      </c>
      <c r="I14" s="167" t="s">
        <v>471</v>
      </c>
      <c r="J14" s="167" t="s">
        <v>472</v>
      </c>
      <c r="K14" s="167" t="s">
        <v>458</v>
      </c>
      <c r="L14" s="167" t="s">
        <v>450</v>
      </c>
      <c r="M14" s="168" t="s">
        <v>18</v>
      </c>
      <c r="N14" s="143" t="s">
        <v>18</v>
      </c>
      <c r="O14" s="169" t="s">
        <v>18</v>
      </c>
      <c r="P14" s="145" t="s">
        <v>506</v>
      </c>
      <c r="Q14" s="168" t="s">
        <v>18</v>
      </c>
      <c r="R14" s="143" t="s">
        <v>18</v>
      </c>
      <c r="S14" s="169" t="s">
        <v>18</v>
      </c>
      <c r="T14" s="145" t="s">
        <v>506</v>
      </c>
      <c r="U14" s="168" t="s">
        <v>18</v>
      </c>
      <c r="V14" s="143" t="s">
        <v>18</v>
      </c>
      <c r="W14" s="169" t="s">
        <v>18</v>
      </c>
      <c r="X14" s="145" t="s">
        <v>506</v>
      </c>
      <c r="Y14" s="168" t="s">
        <v>18</v>
      </c>
      <c r="Z14" s="143" t="s">
        <v>18</v>
      </c>
      <c r="AA14" s="169" t="s">
        <v>18</v>
      </c>
      <c r="AB14" s="145" t="s">
        <v>506</v>
      </c>
      <c r="AC14" s="168" t="s">
        <v>18</v>
      </c>
      <c r="AD14" s="143" t="s">
        <v>18</v>
      </c>
      <c r="AE14" s="143" t="s">
        <v>18</v>
      </c>
      <c r="AF14" s="145" t="s">
        <v>506</v>
      </c>
      <c r="AG14" s="168" t="s">
        <v>18</v>
      </c>
      <c r="AH14" s="143" t="s">
        <v>18</v>
      </c>
      <c r="AI14" s="169" t="s">
        <v>18</v>
      </c>
      <c r="AJ14" s="145" t="s">
        <v>18</v>
      </c>
      <c r="AK14" s="149"/>
      <c r="AL14" s="164">
        <v>1</v>
      </c>
      <c r="AM14" s="164">
        <f t="shared" si="0"/>
        <v>0</v>
      </c>
      <c r="AN14" s="164" t="str">
        <f t="shared" si="1"/>
        <v>HL</v>
      </c>
      <c r="AO14" s="153">
        <f t="shared" si="2"/>
        <v>1</v>
      </c>
      <c r="AP14" s="153">
        <f t="shared" si="3"/>
        <v>0</v>
      </c>
      <c r="AQ14" s="153">
        <f t="shared" si="3"/>
        <v>0</v>
      </c>
      <c r="AR14" s="153">
        <f t="shared" si="3"/>
        <v>0</v>
      </c>
      <c r="AS14" s="153">
        <f t="shared" si="3"/>
        <v>0</v>
      </c>
      <c r="AT14" s="153">
        <f t="shared" si="3"/>
        <v>0</v>
      </c>
      <c r="AU14" s="153">
        <f t="shared" si="3"/>
        <v>0</v>
      </c>
      <c r="AV14" s="153">
        <f t="shared" si="3"/>
        <v>0</v>
      </c>
      <c r="AW14" s="153">
        <f t="shared" si="3"/>
        <v>0</v>
      </c>
      <c r="AX14" s="153"/>
      <c r="AY14" s="153">
        <v>1</v>
      </c>
      <c r="AZ14" s="153">
        <v>0</v>
      </c>
      <c r="BA14" s="153">
        <v>0</v>
      </c>
      <c r="BB14" s="165">
        <v>1</v>
      </c>
      <c r="BC14" s="165">
        <v>0</v>
      </c>
      <c r="BD14" s="165">
        <v>0</v>
      </c>
      <c r="BE14" s="153"/>
      <c r="BF14" s="153" t="str">
        <f t="shared" si="4"/>
        <v>A1</v>
      </c>
      <c r="BG14" s="153" t="str">
        <f t="shared" si="5"/>
        <v>B1</v>
      </c>
      <c r="BH14" s="145" t="str">
        <f t="shared" si="6"/>
        <v>A1;B1</v>
      </c>
    </row>
    <row r="15" spans="2:60" ht="38.450000000000003" customHeight="1">
      <c r="B15" s="156" t="s">
        <v>520</v>
      </c>
      <c r="C15" s="65" t="s">
        <v>521</v>
      </c>
      <c r="D15" s="66" t="s">
        <v>522</v>
      </c>
      <c r="E15" s="157" t="s">
        <v>523</v>
      </c>
      <c r="F15" s="158" t="s">
        <v>84</v>
      </c>
      <c r="G15" s="158" t="s">
        <v>70</v>
      </c>
      <c r="H15" s="159" t="s">
        <v>511</v>
      </c>
      <c r="I15" s="159" t="s">
        <v>471</v>
      </c>
      <c r="J15" s="159" t="s">
        <v>472</v>
      </c>
      <c r="K15" s="159" t="s">
        <v>458</v>
      </c>
      <c r="L15" s="159" t="s">
        <v>450</v>
      </c>
      <c r="M15" s="160" t="s">
        <v>18</v>
      </c>
      <c r="N15" s="161" t="s">
        <v>18</v>
      </c>
      <c r="O15" s="162" t="s">
        <v>18</v>
      </c>
      <c r="P15" s="163" t="s">
        <v>512</v>
      </c>
      <c r="Q15" s="160" t="s">
        <v>18</v>
      </c>
      <c r="R15" s="161" t="s">
        <v>18</v>
      </c>
      <c r="S15" s="162" t="s">
        <v>18</v>
      </c>
      <c r="T15" s="163" t="s">
        <v>512</v>
      </c>
      <c r="U15" s="160" t="s">
        <v>18</v>
      </c>
      <c r="V15" s="161" t="s">
        <v>18</v>
      </c>
      <c r="W15" s="162" t="s">
        <v>18</v>
      </c>
      <c r="X15" s="163" t="s">
        <v>512</v>
      </c>
      <c r="Y15" s="160" t="s">
        <v>18</v>
      </c>
      <c r="Z15" s="161" t="s">
        <v>18</v>
      </c>
      <c r="AA15" s="162">
        <v>1860465</v>
      </c>
      <c r="AB15" s="163" t="s">
        <v>475</v>
      </c>
      <c r="AC15" s="160" t="s">
        <v>18</v>
      </c>
      <c r="AD15" s="161" t="s">
        <v>18</v>
      </c>
      <c r="AE15" s="161">
        <v>1591063</v>
      </c>
      <c r="AF15" s="163" t="s">
        <v>475</v>
      </c>
      <c r="AG15" s="160" t="s">
        <v>18</v>
      </c>
      <c r="AH15" s="161" t="s">
        <v>18</v>
      </c>
      <c r="AI15" s="162" t="s">
        <v>18</v>
      </c>
      <c r="AJ15" s="163" t="s">
        <v>18</v>
      </c>
      <c r="AK15" s="143"/>
      <c r="AL15" s="164">
        <v>1</v>
      </c>
      <c r="AM15" s="164">
        <f t="shared" si="0"/>
        <v>0</v>
      </c>
      <c r="AN15" s="164" t="str">
        <f t="shared" si="1"/>
        <v>HL</v>
      </c>
      <c r="AO15" s="153">
        <f t="shared" si="2"/>
        <v>1</v>
      </c>
      <c r="AP15" s="153">
        <f t="shared" si="3"/>
        <v>0</v>
      </c>
      <c r="AQ15" s="153">
        <f t="shared" si="3"/>
        <v>0</v>
      </c>
      <c r="AR15" s="153">
        <f t="shared" si="3"/>
        <v>0</v>
      </c>
      <c r="AS15" s="153">
        <f t="shared" si="3"/>
        <v>0</v>
      </c>
      <c r="AT15" s="153">
        <f t="shared" si="3"/>
        <v>0</v>
      </c>
      <c r="AU15" s="153">
        <f t="shared" si="3"/>
        <v>0</v>
      </c>
      <c r="AV15" s="153">
        <f t="shared" si="3"/>
        <v>0</v>
      </c>
      <c r="AW15" s="153">
        <f t="shared" si="3"/>
        <v>0</v>
      </c>
      <c r="AX15" s="153"/>
      <c r="AY15" s="153">
        <v>1</v>
      </c>
      <c r="AZ15" s="153">
        <v>0</v>
      </c>
      <c r="BA15" s="153">
        <v>0</v>
      </c>
      <c r="BB15" s="153">
        <v>0</v>
      </c>
      <c r="BC15" s="153">
        <v>0</v>
      </c>
      <c r="BD15" s="153">
        <v>1</v>
      </c>
      <c r="BE15" s="153"/>
      <c r="BF15" s="153" t="str">
        <f t="shared" si="4"/>
        <v>A1</v>
      </c>
      <c r="BG15" s="153" t="str">
        <f t="shared" si="5"/>
        <v>B3</v>
      </c>
      <c r="BH15" s="163" t="str">
        <f t="shared" si="6"/>
        <v>A1;B3</v>
      </c>
    </row>
    <row r="16" spans="2:60" ht="45">
      <c r="B16" s="166" t="s">
        <v>524</v>
      </c>
      <c r="C16" s="17" t="s">
        <v>525</v>
      </c>
      <c r="D16" s="67" t="s">
        <v>526</v>
      </c>
      <c r="E16" s="154" t="s">
        <v>527</v>
      </c>
      <c r="F16" s="140" t="s">
        <v>84</v>
      </c>
      <c r="G16" s="140" t="s">
        <v>70</v>
      </c>
      <c r="H16" s="167" t="s">
        <v>511</v>
      </c>
      <c r="I16" s="167" t="s">
        <v>471</v>
      </c>
      <c r="J16" s="167" t="s">
        <v>472</v>
      </c>
      <c r="K16" s="167" t="s">
        <v>458</v>
      </c>
      <c r="L16" s="167" t="s">
        <v>450</v>
      </c>
      <c r="M16" s="168" t="s">
        <v>18</v>
      </c>
      <c r="N16" s="143" t="s">
        <v>18</v>
      </c>
      <c r="O16" s="169" t="s">
        <v>18</v>
      </c>
      <c r="P16" s="145" t="s">
        <v>512</v>
      </c>
      <c r="Q16" s="168" t="s">
        <v>18</v>
      </c>
      <c r="R16" s="143" t="s">
        <v>18</v>
      </c>
      <c r="S16" s="169" t="s">
        <v>18</v>
      </c>
      <c r="T16" s="145" t="s">
        <v>512</v>
      </c>
      <c r="U16" s="168" t="s">
        <v>18</v>
      </c>
      <c r="V16" s="143" t="s">
        <v>18</v>
      </c>
      <c r="W16" s="169" t="s">
        <v>18</v>
      </c>
      <c r="X16" s="145" t="s">
        <v>512</v>
      </c>
      <c r="Y16" s="168" t="s">
        <v>18</v>
      </c>
      <c r="Z16" s="143" t="s">
        <v>18</v>
      </c>
      <c r="AA16" s="169">
        <v>2063911</v>
      </c>
      <c r="AB16" s="145" t="s">
        <v>475</v>
      </c>
      <c r="AC16" s="168" t="s">
        <v>18</v>
      </c>
      <c r="AD16" s="143" t="s">
        <v>18</v>
      </c>
      <c r="AE16" s="143">
        <v>1990456</v>
      </c>
      <c r="AF16" s="145" t="s">
        <v>475</v>
      </c>
      <c r="AG16" s="168" t="s">
        <v>18</v>
      </c>
      <c r="AH16" s="143" t="s">
        <v>18</v>
      </c>
      <c r="AI16" s="169" t="s">
        <v>18</v>
      </c>
      <c r="AJ16" s="145" t="s">
        <v>18</v>
      </c>
      <c r="AK16" s="143"/>
      <c r="AL16" s="164">
        <v>1</v>
      </c>
      <c r="AM16" s="164">
        <f t="shared" si="0"/>
        <v>0</v>
      </c>
      <c r="AN16" s="164" t="str">
        <f t="shared" si="1"/>
        <v>HL</v>
      </c>
      <c r="AO16" s="153">
        <f t="shared" si="2"/>
        <v>1</v>
      </c>
      <c r="AP16" s="153">
        <f t="shared" si="3"/>
        <v>0</v>
      </c>
      <c r="AQ16" s="153">
        <f t="shared" si="3"/>
        <v>0</v>
      </c>
      <c r="AR16" s="153">
        <f t="shared" si="3"/>
        <v>0</v>
      </c>
      <c r="AS16" s="153">
        <f t="shared" si="3"/>
        <v>0</v>
      </c>
      <c r="AT16" s="153">
        <f t="shared" si="3"/>
        <v>0</v>
      </c>
      <c r="AU16" s="153">
        <f t="shared" si="3"/>
        <v>0</v>
      </c>
      <c r="AV16" s="153">
        <f t="shared" si="3"/>
        <v>0</v>
      </c>
      <c r="AW16" s="153">
        <f t="shared" si="3"/>
        <v>0</v>
      </c>
      <c r="AX16" s="153"/>
      <c r="AY16" s="153">
        <v>1</v>
      </c>
      <c r="AZ16" s="153">
        <v>0</v>
      </c>
      <c r="BA16" s="153">
        <v>0</v>
      </c>
      <c r="BB16" s="153">
        <v>0</v>
      </c>
      <c r="BC16" s="153">
        <v>0</v>
      </c>
      <c r="BD16" s="153">
        <v>1</v>
      </c>
      <c r="BE16" s="153"/>
      <c r="BF16" s="153" t="str">
        <f t="shared" si="4"/>
        <v>A1</v>
      </c>
      <c r="BG16" s="153" t="str">
        <f t="shared" si="5"/>
        <v>B3</v>
      </c>
      <c r="BH16" s="145" t="str">
        <f t="shared" si="6"/>
        <v>A1;B3</v>
      </c>
    </row>
    <row r="17" spans="2:60" ht="42" customHeight="1">
      <c r="B17" s="156" t="s">
        <v>528</v>
      </c>
      <c r="C17" s="65" t="s">
        <v>529</v>
      </c>
      <c r="D17" s="66" t="s">
        <v>530</v>
      </c>
      <c r="E17" s="157" t="s">
        <v>531</v>
      </c>
      <c r="F17" s="158" t="s">
        <v>84</v>
      </c>
      <c r="G17" s="158" t="s">
        <v>70</v>
      </c>
      <c r="H17" s="159" t="s">
        <v>511</v>
      </c>
      <c r="I17" s="159" t="s">
        <v>471</v>
      </c>
      <c r="J17" s="159" t="s">
        <v>472</v>
      </c>
      <c r="K17" s="159" t="s">
        <v>458</v>
      </c>
      <c r="L17" s="159" t="s">
        <v>450</v>
      </c>
      <c r="M17" s="160" t="s">
        <v>18</v>
      </c>
      <c r="N17" s="161" t="s">
        <v>18</v>
      </c>
      <c r="O17" s="162" t="s">
        <v>18</v>
      </c>
      <c r="P17" s="163" t="s">
        <v>506</v>
      </c>
      <c r="Q17" s="160" t="s">
        <v>18</v>
      </c>
      <c r="R17" s="161" t="s">
        <v>18</v>
      </c>
      <c r="S17" s="162" t="s">
        <v>18</v>
      </c>
      <c r="T17" s="163" t="s">
        <v>506</v>
      </c>
      <c r="U17" s="160" t="s">
        <v>18</v>
      </c>
      <c r="V17" s="161" t="s">
        <v>18</v>
      </c>
      <c r="W17" s="162" t="s">
        <v>18</v>
      </c>
      <c r="X17" s="163" t="s">
        <v>506</v>
      </c>
      <c r="Y17" s="160" t="s">
        <v>18</v>
      </c>
      <c r="Z17" s="161" t="s">
        <v>18</v>
      </c>
      <c r="AA17" s="162" t="s">
        <v>18</v>
      </c>
      <c r="AB17" s="163" t="s">
        <v>506</v>
      </c>
      <c r="AC17" s="160" t="s">
        <v>18</v>
      </c>
      <c r="AD17" s="161" t="s">
        <v>18</v>
      </c>
      <c r="AE17" s="161" t="s">
        <v>18</v>
      </c>
      <c r="AF17" s="163" t="s">
        <v>506</v>
      </c>
      <c r="AG17" s="160" t="s">
        <v>18</v>
      </c>
      <c r="AH17" s="161" t="s">
        <v>18</v>
      </c>
      <c r="AI17" s="162" t="s">
        <v>18</v>
      </c>
      <c r="AJ17" s="163" t="s">
        <v>18</v>
      </c>
      <c r="AK17" s="149"/>
      <c r="AL17" s="164">
        <v>1</v>
      </c>
      <c r="AM17" s="164">
        <f t="shared" si="0"/>
        <v>0</v>
      </c>
      <c r="AN17" s="164" t="str">
        <f t="shared" si="1"/>
        <v>HL</v>
      </c>
      <c r="AO17" s="153">
        <f t="shared" si="2"/>
        <v>1</v>
      </c>
      <c r="AP17" s="153">
        <f t="shared" si="3"/>
        <v>0</v>
      </c>
      <c r="AQ17" s="153">
        <f t="shared" si="3"/>
        <v>0</v>
      </c>
      <c r="AR17" s="153">
        <f t="shared" si="3"/>
        <v>0</v>
      </c>
      <c r="AS17" s="153">
        <f t="shared" si="3"/>
        <v>0</v>
      </c>
      <c r="AT17" s="153">
        <f t="shared" si="3"/>
        <v>0</v>
      </c>
      <c r="AU17" s="153">
        <f t="shared" si="3"/>
        <v>0</v>
      </c>
      <c r="AV17" s="153">
        <f t="shared" si="3"/>
        <v>0</v>
      </c>
      <c r="AW17" s="153">
        <f t="shared" si="3"/>
        <v>0</v>
      </c>
      <c r="AX17" s="153"/>
      <c r="AY17" s="153">
        <v>1</v>
      </c>
      <c r="AZ17" s="153">
        <v>0</v>
      </c>
      <c r="BA17" s="153">
        <v>0</v>
      </c>
      <c r="BB17" s="165">
        <v>1</v>
      </c>
      <c r="BC17" s="165">
        <v>0</v>
      </c>
      <c r="BD17" s="165">
        <v>0</v>
      </c>
      <c r="BE17" s="153"/>
      <c r="BF17" s="153" t="str">
        <f t="shared" si="4"/>
        <v>A1</v>
      </c>
      <c r="BG17" s="153" t="str">
        <f t="shared" si="5"/>
        <v>B1</v>
      </c>
      <c r="BH17" s="163" t="str">
        <f t="shared" si="6"/>
        <v>A1;B1</v>
      </c>
    </row>
    <row r="18" spans="2:60" ht="60">
      <c r="B18" s="166" t="s">
        <v>532</v>
      </c>
      <c r="C18" s="17" t="s">
        <v>533</v>
      </c>
      <c r="D18" s="67" t="s">
        <v>534</v>
      </c>
      <c r="E18" s="154" t="s">
        <v>535</v>
      </c>
      <c r="F18" s="140" t="s">
        <v>84</v>
      </c>
      <c r="G18" s="140" t="s">
        <v>70</v>
      </c>
      <c r="H18" s="167" t="s">
        <v>453</v>
      </c>
      <c r="I18" s="167" t="s">
        <v>471</v>
      </c>
      <c r="J18" s="167" t="s">
        <v>472</v>
      </c>
      <c r="K18" s="167" t="s">
        <v>536</v>
      </c>
      <c r="L18" s="167" t="s">
        <v>450</v>
      </c>
      <c r="M18" s="168" t="s">
        <v>18</v>
      </c>
      <c r="N18" s="143" t="s">
        <v>18</v>
      </c>
      <c r="O18" s="169" t="s">
        <v>18</v>
      </c>
      <c r="P18" s="145" t="s">
        <v>18</v>
      </c>
      <c r="Q18" s="168" t="s">
        <v>18</v>
      </c>
      <c r="R18" s="143" t="s">
        <v>18</v>
      </c>
      <c r="S18" s="169" t="s">
        <v>18</v>
      </c>
      <c r="T18" s="145" t="s">
        <v>18</v>
      </c>
      <c r="U18" s="168" t="s">
        <v>18</v>
      </c>
      <c r="V18" s="143" t="s">
        <v>18</v>
      </c>
      <c r="W18" s="169" t="s">
        <v>18</v>
      </c>
      <c r="X18" s="145" t="s">
        <v>18</v>
      </c>
      <c r="Y18" s="168" t="s">
        <v>18</v>
      </c>
      <c r="Z18" s="143" t="s">
        <v>18</v>
      </c>
      <c r="AA18" s="169" t="s">
        <v>18</v>
      </c>
      <c r="AB18" s="145" t="s">
        <v>18</v>
      </c>
      <c r="AC18" s="168" t="s">
        <v>18</v>
      </c>
      <c r="AD18" s="143" t="s">
        <v>18</v>
      </c>
      <c r="AE18" s="143" t="s">
        <v>18</v>
      </c>
      <c r="AF18" s="145" t="s">
        <v>18</v>
      </c>
      <c r="AG18" s="168" t="s">
        <v>18</v>
      </c>
      <c r="AH18" s="143" t="s">
        <v>18</v>
      </c>
      <c r="AI18" s="169" t="s">
        <v>18</v>
      </c>
      <c r="AJ18" s="145" t="s">
        <v>18</v>
      </c>
      <c r="AK18" s="169"/>
      <c r="AL18" s="164">
        <v>1</v>
      </c>
      <c r="AM18" s="164">
        <f t="shared" si="0"/>
        <v>0</v>
      </c>
      <c r="AN18" s="164" t="str">
        <f t="shared" si="1"/>
        <v>HL</v>
      </c>
      <c r="AO18" s="153">
        <f>IF($AN18=AO$3,1,0)</f>
        <v>1</v>
      </c>
      <c r="AP18" s="153">
        <f t="shared" si="3"/>
        <v>0</v>
      </c>
      <c r="AQ18" s="153">
        <f t="shared" si="3"/>
        <v>0</v>
      </c>
      <c r="AR18" s="153">
        <f t="shared" si="3"/>
        <v>0</v>
      </c>
      <c r="AS18" s="153">
        <f t="shared" si="3"/>
        <v>0</v>
      </c>
      <c r="AT18" s="153">
        <f t="shared" si="3"/>
        <v>0</v>
      </c>
      <c r="AU18" s="153">
        <f t="shared" si="3"/>
        <v>0</v>
      </c>
      <c r="AV18" s="153">
        <f t="shared" si="3"/>
        <v>0</v>
      </c>
      <c r="AW18" s="153">
        <f t="shared" si="3"/>
        <v>0</v>
      </c>
      <c r="AX18" s="153"/>
      <c r="AY18" s="153">
        <v>1</v>
      </c>
      <c r="AZ18" s="153">
        <v>0</v>
      </c>
      <c r="BA18" s="153">
        <v>0</v>
      </c>
      <c r="BB18" s="153">
        <v>1</v>
      </c>
      <c r="BC18" s="153">
        <v>0</v>
      </c>
      <c r="BD18" s="153">
        <v>0</v>
      </c>
      <c r="BE18" s="153"/>
      <c r="BF18" s="153" t="str">
        <f t="shared" si="4"/>
        <v>A1</v>
      </c>
      <c r="BG18" s="153" t="str">
        <f t="shared" si="5"/>
        <v>B1</v>
      </c>
      <c r="BH18" s="145" t="str">
        <f t="shared" si="6"/>
        <v>A1;B1</v>
      </c>
    </row>
    <row r="19" spans="2:60" ht="32.25" customHeight="1">
      <c r="B19" s="166"/>
      <c r="C19" s="25"/>
      <c r="D19" s="170"/>
      <c r="E19" s="23"/>
      <c r="F19" s="167"/>
      <c r="G19" s="167"/>
      <c r="H19" s="167"/>
      <c r="I19" s="167"/>
      <c r="J19" s="167"/>
      <c r="K19" s="167"/>
      <c r="L19" s="167"/>
      <c r="M19" s="168"/>
      <c r="N19" s="143"/>
      <c r="O19" s="148"/>
      <c r="P19" s="145"/>
      <c r="Q19" s="168"/>
      <c r="R19" s="143"/>
      <c r="S19" s="169"/>
      <c r="T19" s="145"/>
      <c r="U19" s="168"/>
      <c r="V19" s="143"/>
      <c r="W19" s="169"/>
      <c r="X19" s="145"/>
      <c r="Y19" s="168"/>
      <c r="Z19" s="143"/>
      <c r="AA19" s="169"/>
      <c r="AB19" s="145"/>
      <c r="AC19" s="168"/>
      <c r="AD19" s="143"/>
      <c r="AE19" s="143"/>
      <c r="AF19" s="171"/>
      <c r="AG19" s="168"/>
      <c r="AH19" s="143"/>
      <c r="AI19" s="169"/>
      <c r="AJ19" s="171"/>
      <c r="AK19" s="169"/>
      <c r="AL19" s="164"/>
      <c r="AM19" s="164"/>
      <c r="AN19" s="164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71"/>
    </row>
    <row r="20" spans="2:60" ht="23.45" customHeight="1">
      <c r="B20" s="24" t="s">
        <v>537</v>
      </c>
      <c r="D20" s="170"/>
      <c r="E20" s="23"/>
      <c r="F20" s="167"/>
      <c r="G20" s="167"/>
      <c r="H20" s="167"/>
      <c r="I20" s="167"/>
      <c r="J20" s="167"/>
      <c r="K20" s="167"/>
      <c r="L20" s="167"/>
      <c r="M20" s="168"/>
      <c r="N20" s="143"/>
      <c r="O20" s="169"/>
      <c r="P20" s="145"/>
      <c r="Q20" s="168"/>
      <c r="R20" s="143"/>
      <c r="S20" s="169"/>
      <c r="T20" s="145"/>
      <c r="U20" s="168"/>
      <c r="V20" s="143"/>
      <c r="W20" s="169"/>
      <c r="X20" s="145"/>
      <c r="Y20" s="168"/>
      <c r="Z20" s="143"/>
      <c r="AA20" s="169"/>
      <c r="AB20" s="145"/>
      <c r="AC20" s="168"/>
      <c r="AD20" s="143"/>
      <c r="AE20" s="143"/>
      <c r="AF20" s="171"/>
      <c r="AG20" s="168"/>
      <c r="AH20" s="143"/>
      <c r="AI20" s="169"/>
      <c r="AJ20" s="171"/>
      <c r="AK20" s="169"/>
      <c r="AL20" s="164"/>
      <c r="AM20" s="164"/>
      <c r="AN20" s="164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71"/>
    </row>
    <row r="21" spans="2:60" ht="24.95" customHeight="1">
      <c r="B21" s="172" t="s">
        <v>474</v>
      </c>
      <c r="C21" s="79" t="s">
        <v>269</v>
      </c>
      <c r="D21" s="68" t="s">
        <v>538</v>
      </c>
      <c r="E21" s="173" t="s">
        <v>22</v>
      </c>
      <c r="F21" s="173" t="s">
        <v>22</v>
      </c>
      <c r="G21" s="173" t="s">
        <v>22</v>
      </c>
      <c r="H21" s="173" t="s">
        <v>22</v>
      </c>
      <c r="I21" s="173" t="s">
        <v>22</v>
      </c>
      <c r="J21" s="173" t="s">
        <v>22</v>
      </c>
      <c r="K21" s="173" t="s">
        <v>22</v>
      </c>
      <c r="L21" s="173" t="s">
        <v>450</v>
      </c>
      <c r="M21" s="174">
        <v>181608</v>
      </c>
      <c r="N21" s="175" t="s">
        <v>484</v>
      </c>
      <c r="O21" s="176">
        <v>1054643589</v>
      </c>
      <c r="P21" s="177" t="s">
        <v>497</v>
      </c>
      <c r="Q21" s="174">
        <v>177546</v>
      </c>
      <c r="R21" s="175" t="s">
        <v>486</v>
      </c>
      <c r="S21" s="176">
        <v>1044700384</v>
      </c>
      <c r="T21" s="178" t="s">
        <v>498</v>
      </c>
      <c r="U21" s="174">
        <v>167424</v>
      </c>
      <c r="V21" s="175" t="s">
        <v>539</v>
      </c>
      <c r="W21" s="176">
        <v>1002081528</v>
      </c>
      <c r="X21" s="178" t="s">
        <v>499</v>
      </c>
      <c r="Y21" s="174">
        <v>161433</v>
      </c>
      <c r="Z21" s="175" t="s">
        <v>540</v>
      </c>
      <c r="AA21" s="176">
        <v>932645754</v>
      </c>
      <c r="AB21" s="178" t="s">
        <v>500</v>
      </c>
      <c r="AC21" s="174">
        <v>182663</v>
      </c>
      <c r="AD21" s="175" t="s">
        <v>492</v>
      </c>
      <c r="AE21" s="175">
        <v>994526135</v>
      </c>
      <c r="AF21" s="177" t="s">
        <v>501</v>
      </c>
      <c r="AG21" s="174" t="s">
        <v>18</v>
      </c>
      <c r="AH21" s="175" t="s">
        <v>18</v>
      </c>
      <c r="AI21" s="176" t="s">
        <v>18</v>
      </c>
      <c r="AJ21" s="178" t="s">
        <v>18</v>
      </c>
      <c r="AK21" s="143"/>
      <c r="AL21" s="164">
        <v>0</v>
      </c>
      <c r="AM21" s="164">
        <f>IF(MID(B21,4,1)="D",1,0)</f>
        <v>0</v>
      </c>
      <c r="AN21" s="164" t="str">
        <f>LEFT(B21,2)</f>
        <v>HL</v>
      </c>
      <c r="AO21" s="153">
        <f t="shared" si="2"/>
        <v>1</v>
      </c>
      <c r="AP21" s="153">
        <f t="shared" si="3"/>
        <v>0</v>
      </c>
      <c r="AQ21" s="153">
        <f t="shared" si="3"/>
        <v>0</v>
      </c>
      <c r="AR21" s="153">
        <f t="shared" si="3"/>
        <v>0</v>
      </c>
      <c r="AS21" s="153">
        <f t="shared" si="3"/>
        <v>0</v>
      </c>
      <c r="AT21" s="153">
        <f t="shared" si="3"/>
        <v>0</v>
      </c>
      <c r="AU21" s="153">
        <f t="shared" si="3"/>
        <v>0</v>
      </c>
      <c r="AV21" s="153">
        <f t="shared" si="3"/>
        <v>0</v>
      </c>
      <c r="AW21" s="153">
        <f t="shared" si="3"/>
        <v>0</v>
      </c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78"/>
    </row>
    <row r="22" spans="2:60" s="15" customFormat="1" ht="30">
      <c r="B22" s="179" t="s">
        <v>506</v>
      </c>
      <c r="C22" s="80" t="s">
        <v>541</v>
      </c>
      <c r="D22" s="76" t="s">
        <v>542</v>
      </c>
      <c r="E22" s="180" t="s">
        <v>22</v>
      </c>
      <c r="F22" s="181" t="s">
        <v>22</v>
      </c>
      <c r="G22" s="181" t="s">
        <v>22</v>
      </c>
      <c r="H22" s="181" t="s">
        <v>22</v>
      </c>
      <c r="I22" s="181" t="s">
        <v>22</v>
      </c>
      <c r="J22" s="181" t="s">
        <v>22</v>
      </c>
      <c r="K22" s="181" t="s">
        <v>22</v>
      </c>
      <c r="L22" s="180" t="s">
        <v>450</v>
      </c>
      <c r="M22" s="182" t="s">
        <v>18</v>
      </c>
      <c r="N22" s="183" t="s">
        <v>18</v>
      </c>
      <c r="O22" s="184">
        <v>234859887</v>
      </c>
      <c r="P22" s="185" t="s">
        <v>497</v>
      </c>
      <c r="Q22" s="182" t="s">
        <v>18</v>
      </c>
      <c r="R22" s="183" t="s">
        <v>18</v>
      </c>
      <c r="S22" s="184">
        <v>190913407</v>
      </c>
      <c r="T22" s="186" t="s">
        <v>498</v>
      </c>
      <c r="U22" s="182" t="s">
        <v>18</v>
      </c>
      <c r="V22" s="183" t="s">
        <v>18</v>
      </c>
      <c r="W22" s="184">
        <v>168304304</v>
      </c>
      <c r="X22" s="186" t="s">
        <v>499</v>
      </c>
      <c r="Y22" s="182" t="s">
        <v>18</v>
      </c>
      <c r="Z22" s="183" t="s">
        <v>18</v>
      </c>
      <c r="AA22" s="184">
        <v>165610891</v>
      </c>
      <c r="AB22" s="186" t="s">
        <v>500</v>
      </c>
      <c r="AC22" s="182" t="s">
        <v>18</v>
      </c>
      <c r="AD22" s="183" t="s">
        <v>18</v>
      </c>
      <c r="AE22" s="183">
        <v>168419896</v>
      </c>
      <c r="AF22" s="185" t="s">
        <v>501</v>
      </c>
      <c r="AG22" s="182" t="s">
        <v>18</v>
      </c>
      <c r="AH22" s="183" t="s">
        <v>18</v>
      </c>
      <c r="AI22" s="184" t="s">
        <v>18</v>
      </c>
      <c r="AJ22" s="186" t="s">
        <v>18</v>
      </c>
      <c r="AK22" s="143"/>
      <c r="AL22" s="164">
        <v>0</v>
      </c>
      <c r="AM22" s="164">
        <f>IF(MID(B22,4,1)="D",1,0)</f>
        <v>0</v>
      </c>
      <c r="AN22" s="164" t="str">
        <f>LEFT(B22,2)</f>
        <v>HL</v>
      </c>
      <c r="AO22" s="153">
        <f t="shared" si="2"/>
        <v>1</v>
      </c>
      <c r="AP22" s="153">
        <f t="shared" si="2"/>
        <v>0</v>
      </c>
      <c r="AQ22" s="153">
        <f t="shared" si="2"/>
        <v>0</v>
      </c>
      <c r="AR22" s="153">
        <f t="shared" si="2"/>
        <v>0</v>
      </c>
      <c r="AS22" s="153">
        <f t="shared" si="2"/>
        <v>0</v>
      </c>
      <c r="AT22" s="153">
        <f t="shared" si="2"/>
        <v>0</v>
      </c>
      <c r="AU22" s="153">
        <f t="shared" si="2"/>
        <v>0</v>
      </c>
      <c r="AV22" s="153">
        <f t="shared" si="2"/>
        <v>0</v>
      </c>
      <c r="AW22" s="153">
        <f t="shared" si="2"/>
        <v>0</v>
      </c>
      <c r="AX22" s="153"/>
      <c r="AY22" s="153"/>
      <c r="AZ22" s="153"/>
      <c r="BA22" s="153"/>
      <c r="BB22" s="153"/>
      <c r="BC22" s="153"/>
      <c r="BD22" s="153"/>
      <c r="BE22" s="153"/>
      <c r="BF22" s="187"/>
      <c r="BG22" s="187"/>
      <c r="BH22" s="186"/>
    </row>
    <row r="23" spans="2:60" ht="105">
      <c r="B23" s="172" t="s">
        <v>512</v>
      </c>
      <c r="C23" s="79" t="s">
        <v>543</v>
      </c>
      <c r="D23" s="68" t="s">
        <v>544</v>
      </c>
      <c r="E23" s="173" t="s">
        <v>22</v>
      </c>
      <c r="F23" s="173" t="s">
        <v>22</v>
      </c>
      <c r="G23" s="173" t="s">
        <v>22</v>
      </c>
      <c r="H23" s="173" t="s">
        <v>22</v>
      </c>
      <c r="I23" s="173" t="s">
        <v>22</v>
      </c>
      <c r="J23" s="173" t="s">
        <v>22</v>
      </c>
      <c r="K23" s="173" t="s">
        <v>22</v>
      </c>
      <c r="L23" s="173" t="s">
        <v>450</v>
      </c>
      <c r="M23" s="174" t="s">
        <v>18</v>
      </c>
      <c r="N23" s="175" t="s">
        <v>18</v>
      </c>
      <c r="O23" s="176">
        <v>244993726</v>
      </c>
      <c r="P23" s="177" t="s">
        <v>485</v>
      </c>
      <c r="Q23" s="174" t="s">
        <v>18</v>
      </c>
      <c r="R23" s="175" t="s">
        <v>18</v>
      </c>
      <c r="S23" s="176">
        <v>203247701</v>
      </c>
      <c r="T23" s="178" t="s">
        <v>487</v>
      </c>
      <c r="U23" s="174" t="s">
        <v>18</v>
      </c>
      <c r="V23" s="175" t="s">
        <v>18</v>
      </c>
      <c r="W23" s="176">
        <v>188444362</v>
      </c>
      <c r="X23" s="178" t="s">
        <v>545</v>
      </c>
      <c r="Y23" s="174" t="s">
        <v>18</v>
      </c>
      <c r="Z23" s="175" t="s">
        <v>18</v>
      </c>
      <c r="AA23" s="176">
        <v>185582484</v>
      </c>
      <c r="AB23" s="178" t="s">
        <v>546</v>
      </c>
      <c r="AC23" s="174" t="s">
        <v>18</v>
      </c>
      <c r="AD23" s="175" t="s">
        <v>18</v>
      </c>
      <c r="AE23" s="175">
        <v>172121350</v>
      </c>
      <c r="AF23" s="177" t="s">
        <v>475</v>
      </c>
      <c r="AG23" s="174" t="s">
        <v>18</v>
      </c>
      <c r="AH23" s="175" t="s">
        <v>18</v>
      </c>
      <c r="AI23" s="176" t="s">
        <v>18</v>
      </c>
      <c r="AJ23" s="178" t="s">
        <v>18</v>
      </c>
      <c r="AK23" s="169"/>
      <c r="AL23" s="164">
        <v>0</v>
      </c>
      <c r="AM23" s="164">
        <f>IF(MID(B23,4,1)="D",1,0)</f>
        <v>0</v>
      </c>
      <c r="AN23" s="164" t="str">
        <f>LEFT(B23,2)</f>
        <v>HL</v>
      </c>
      <c r="AO23" s="153">
        <f t="shared" ref="AO23:AW38" si="7">IF($AN23=AO$3,1,0)</f>
        <v>1</v>
      </c>
      <c r="AP23" s="153">
        <f t="shared" si="7"/>
        <v>0</v>
      </c>
      <c r="AQ23" s="153">
        <f t="shared" si="7"/>
        <v>0</v>
      </c>
      <c r="AR23" s="153">
        <f t="shared" si="7"/>
        <v>0</v>
      </c>
      <c r="AS23" s="153">
        <f t="shared" si="7"/>
        <v>0</v>
      </c>
      <c r="AT23" s="153">
        <f t="shared" si="7"/>
        <v>0</v>
      </c>
      <c r="AU23" s="153">
        <f t="shared" si="7"/>
        <v>0</v>
      </c>
      <c r="AV23" s="153">
        <f t="shared" si="7"/>
        <v>0</v>
      </c>
      <c r="AW23" s="153">
        <f t="shared" si="7"/>
        <v>0</v>
      </c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78"/>
    </row>
    <row r="24" spans="2:60" ht="27.95" customHeight="1">
      <c r="B24" s="25" t="s">
        <v>547</v>
      </c>
      <c r="C24" s="81"/>
      <c r="D24" s="67"/>
      <c r="E24" s="154"/>
      <c r="F24" s="167"/>
      <c r="G24" s="167"/>
      <c r="H24" s="167"/>
      <c r="I24" s="167"/>
      <c r="J24" s="167"/>
      <c r="K24" s="167"/>
      <c r="L24" s="167"/>
      <c r="M24" s="168"/>
      <c r="N24" s="143"/>
      <c r="O24" s="169"/>
      <c r="P24" s="145"/>
      <c r="Q24" s="168"/>
      <c r="R24" s="143"/>
      <c r="S24" s="169"/>
      <c r="T24" s="145"/>
      <c r="U24" s="168"/>
      <c r="V24" s="143"/>
      <c r="W24" s="169"/>
      <c r="X24" s="145"/>
      <c r="Y24" s="168"/>
      <c r="Z24" s="143"/>
      <c r="AA24" s="169"/>
      <c r="AB24" s="145"/>
      <c r="AC24" s="168"/>
      <c r="AD24" s="143"/>
      <c r="AE24" s="143"/>
      <c r="AF24" s="171"/>
      <c r="AG24" s="168"/>
      <c r="AH24" s="143"/>
      <c r="AI24" s="169"/>
      <c r="AJ24" s="171"/>
      <c r="AK24" s="169"/>
      <c r="AL24" s="164"/>
      <c r="AM24" s="164"/>
      <c r="AN24" s="164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71"/>
    </row>
    <row r="25" spans="2:60" ht="30">
      <c r="B25" s="188" t="s">
        <v>548</v>
      </c>
      <c r="C25" s="82" t="s">
        <v>549</v>
      </c>
      <c r="D25" s="69" t="s">
        <v>550</v>
      </c>
      <c r="E25" s="189" t="s">
        <v>22</v>
      </c>
      <c r="F25" s="190" t="s">
        <v>22</v>
      </c>
      <c r="G25" s="190" t="s">
        <v>22</v>
      </c>
      <c r="H25" s="190" t="s">
        <v>22</v>
      </c>
      <c r="I25" s="190" t="s">
        <v>22</v>
      </c>
      <c r="J25" s="190" t="s">
        <v>22</v>
      </c>
      <c r="K25" s="190" t="s">
        <v>22</v>
      </c>
      <c r="L25" s="191" t="s">
        <v>450</v>
      </c>
      <c r="M25" s="192" t="s">
        <v>18</v>
      </c>
      <c r="N25" s="193" t="s">
        <v>18</v>
      </c>
      <c r="O25" s="193">
        <v>1091442165</v>
      </c>
      <c r="P25" s="194" t="s">
        <v>551</v>
      </c>
      <c r="Q25" s="192" t="s">
        <v>18</v>
      </c>
      <c r="R25" s="193" t="s">
        <v>18</v>
      </c>
      <c r="S25" s="195">
        <v>1069352462</v>
      </c>
      <c r="T25" s="194" t="s">
        <v>552</v>
      </c>
      <c r="U25" s="192" t="s">
        <v>18</v>
      </c>
      <c r="V25" s="193" t="s">
        <v>18</v>
      </c>
      <c r="W25" s="193">
        <v>1018954830</v>
      </c>
      <c r="X25" s="194" t="s">
        <v>552</v>
      </c>
      <c r="Y25" s="192" t="s">
        <v>18</v>
      </c>
      <c r="Z25" s="193" t="s">
        <v>18</v>
      </c>
      <c r="AA25" s="193">
        <v>944346717</v>
      </c>
      <c r="AB25" s="194" t="s">
        <v>552</v>
      </c>
      <c r="AC25" s="192" t="s">
        <v>18</v>
      </c>
      <c r="AD25" s="193" t="s">
        <v>18</v>
      </c>
      <c r="AE25" s="193">
        <f>AE21+AE10</f>
        <v>1004089775</v>
      </c>
      <c r="AF25" s="194" t="s">
        <v>222</v>
      </c>
      <c r="AG25" s="192" t="s">
        <v>18</v>
      </c>
      <c r="AH25" s="193" t="s">
        <v>18</v>
      </c>
      <c r="AI25" s="193" t="s">
        <v>18</v>
      </c>
      <c r="AJ25" s="194" t="s">
        <v>18</v>
      </c>
      <c r="AK25" s="143"/>
      <c r="AL25" s="164">
        <v>0</v>
      </c>
      <c r="AM25" s="164">
        <f>IF(MID(B25,4,1)="D",1,0)</f>
        <v>1</v>
      </c>
      <c r="AN25" s="164" t="str">
        <f>LEFT(B25,2)</f>
        <v>HL</v>
      </c>
      <c r="AO25" s="153">
        <f t="shared" si="7"/>
        <v>1</v>
      </c>
      <c r="AP25" s="153">
        <f t="shared" si="7"/>
        <v>0</v>
      </c>
      <c r="AQ25" s="153">
        <f t="shared" si="7"/>
        <v>0</v>
      </c>
      <c r="AR25" s="153">
        <f t="shared" si="7"/>
        <v>0</v>
      </c>
      <c r="AS25" s="153">
        <f t="shared" si="7"/>
        <v>0</v>
      </c>
      <c r="AT25" s="153">
        <f t="shared" si="7"/>
        <v>0</v>
      </c>
      <c r="AU25" s="153">
        <f t="shared" si="7"/>
        <v>0</v>
      </c>
      <c r="AV25" s="153">
        <f t="shared" si="7"/>
        <v>0</v>
      </c>
      <c r="AW25" s="153">
        <f t="shared" si="7"/>
        <v>0</v>
      </c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94"/>
    </row>
    <row r="26" spans="2:60" s="15" customFormat="1" ht="75">
      <c r="B26" s="196" t="s">
        <v>553</v>
      </c>
      <c r="C26" s="83" t="s">
        <v>554</v>
      </c>
      <c r="D26" s="77" t="s">
        <v>542</v>
      </c>
      <c r="E26" s="197" t="s">
        <v>22</v>
      </c>
      <c r="F26" s="198" t="s">
        <v>22</v>
      </c>
      <c r="G26" s="198" t="s">
        <v>22</v>
      </c>
      <c r="H26" s="198" t="s">
        <v>22</v>
      </c>
      <c r="I26" s="198" t="s">
        <v>22</v>
      </c>
      <c r="J26" s="198" t="s">
        <v>22</v>
      </c>
      <c r="K26" s="198" t="s">
        <v>22</v>
      </c>
      <c r="L26" s="199" t="s">
        <v>450</v>
      </c>
      <c r="M26" s="200" t="s">
        <v>18</v>
      </c>
      <c r="N26" s="201" t="s">
        <v>18</v>
      </c>
      <c r="O26" s="201">
        <v>234859887</v>
      </c>
      <c r="P26" s="202" t="s">
        <v>551</v>
      </c>
      <c r="Q26" s="200" t="s">
        <v>18</v>
      </c>
      <c r="R26" s="201" t="s">
        <v>18</v>
      </c>
      <c r="S26" s="203">
        <v>190913407</v>
      </c>
      <c r="T26" s="202" t="s">
        <v>555</v>
      </c>
      <c r="U26" s="200" t="s">
        <v>18</v>
      </c>
      <c r="V26" s="201" t="s">
        <v>18</v>
      </c>
      <c r="W26" s="201">
        <v>168304304</v>
      </c>
      <c r="X26" s="202" t="s">
        <v>555</v>
      </c>
      <c r="Y26" s="200" t="s">
        <v>18</v>
      </c>
      <c r="Z26" s="201" t="s">
        <v>18</v>
      </c>
      <c r="AA26" s="201">
        <v>165610891</v>
      </c>
      <c r="AB26" s="202" t="s">
        <v>555</v>
      </c>
      <c r="AC26" s="200" t="s">
        <v>18</v>
      </c>
      <c r="AD26" s="201" t="s">
        <v>18</v>
      </c>
      <c r="AE26" s="201" t="s">
        <v>18</v>
      </c>
      <c r="AF26" s="202" t="s">
        <v>18</v>
      </c>
      <c r="AG26" s="200" t="s">
        <v>18</v>
      </c>
      <c r="AH26" s="201" t="s">
        <v>18</v>
      </c>
      <c r="AI26" s="201" t="s">
        <v>18</v>
      </c>
      <c r="AJ26" s="202" t="s">
        <v>18</v>
      </c>
      <c r="AK26" s="143"/>
      <c r="AL26" s="164">
        <v>0</v>
      </c>
      <c r="AM26" s="164">
        <f>IF(MID(B26,4,1)="D",1,0)</f>
        <v>1</v>
      </c>
      <c r="AN26" s="164" t="str">
        <f>LEFT(B26,2)</f>
        <v>HL</v>
      </c>
      <c r="AO26" s="153">
        <f t="shared" si="7"/>
        <v>1</v>
      </c>
      <c r="AP26" s="153">
        <f t="shared" si="7"/>
        <v>0</v>
      </c>
      <c r="AQ26" s="153">
        <f t="shared" si="7"/>
        <v>0</v>
      </c>
      <c r="AR26" s="153">
        <f t="shared" si="7"/>
        <v>0</v>
      </c>
      <c r="AS26" s="153">
        <f t="shared" si="7"/>
        <v>0</v>
      </c>
      <c r="AT26" s="153">
        <f t="shared" si="7"/>
        <v>0</v>
      </c>
      <c r="AU26" s="153">
        <f t="shared" si="7"/>
        <v>0</v>
      </c>
      <c r="AV26" s="153">
        <f t="shared" si="7"/>
        <v>0</v>
      </c>
      <c r="AW26" s="153">
        <f t="shared" si="7"/>
        <v>0</v>
      </c>
      <c r="AX26" s="153"/>
      <c r="AY26" s="153"/>
      <c r="AZ26" s="153"/>
      <c r="BA26" s="153"/>
      <c r="BB26" s="153"/>
      <c r="BC26" s="153"/>
      <c r="BD26" s="153"/>
      <c r="BE26" s="153"/>
      <c r="BF26" s="187"/>
      <c r="BG26" s="187"/>
      <c r="BH26" s="202"/>
    </row>
    <row r="27" spans="2:60" s="15" customFormat="1" ht="30">
      <c r="B27" s="188" t="s">
        <v>556</v>
      </c>
      <c r="C27" s="82" t="s">
        <v>557</v>
      </c>
      <c r="D27" s="69" t="s">
        <v>544</v>
      </c>
      <c r="E27" s="189" t="s">
        <v>22</v>
      </c>
      <c r="F27" s="190" t="s">
        <v>22</v>
      </c>
      <c r="G27" s="190" t="s">
        <v>22</v>
      </c>
      <c r="H27" s="190" t="s">
        <v>22</v>
      </c>
      <c r="I27" s="190" t="s">
        <v>22</v>
      </c>
      <c r="J27" s="190" t="s">
        <v>22</v>
      </c>
      <c r="K27" s="190" t="s">
        <v>22</v>
      </c>
      <c r="L27" s="191" t="s">
        <v>450</v>
      </c>
      <c r="M27" s="192" t="s">
        <v>18</v>
      </c>
      <c r="N27" s="193" t="s">
        <v>18</v>
      </c>
      <c r="O27" s="193">
        <v>247771830</v>
      </c>
      <c r="P27" s="194" t="s">
        <v>222</v>
      </c>
      <c r="Q27" s="192" t="s">
        <v>18</v>
      </c>
      <c r="R27" s="193" t="s">
        <v>18</v>
      </c>
      <c r="S27" s="195">
        <v>206128219</v>
      </c>
      <c r="T27" s="204" t="s">
        <v>222</v>
      </c>
      <c r="U27" s="192" t="s">
        <v>18</v>
      </c>
      <c r="V27" s="193" t="s">
        <v>18</v>
      </c>
      <c r="W27" s="195">
        <v>190969868</v>
      </c>
      <c r="X27" s="194" t="s">
        <v>222</v>
      </c>
      <c r="Y27" s="192" t="s">
        <v>18</v>
      </c>
      <c r="Z27" s="193" t="s">
        <v>18</v>
      </c>
      <c r="AA27" s="193">
        <v>188347838</v>
      </c>
      <c r="AB27" s="194" t="s">
        <v>222</v>
      </c>
      <c r="AC27" s="192" t="s">
        <v>18</v>
      </c>
      <c r="AD27" s="193" t="s">
        <v>18</v>
      </c>
      <c r="AE27" s="193" t="s">
        <v>18</v>
      </c>
      <c r="AF27" s="194" t="s">
        <v>18</v>
      </c>
      <c r="AG27" s="192" t="s">
        <v>18</v>
      </c>
      <c r="AH27" s="193" t="s">
        <v>18</v>
      </c>
      <c r="AI27" s="193" t="s">
        <v>18</v>
      </c>
      <c r="AJ27" s="194" t="s">
        <v>18</v>
      </c>
      <c r="AK27" s="143"/>
      <c r="AL27" s="164">
        <v>0</v>
      </c>
      <c r="AM27" s="164">
        <f>IF(MID(B27,4,1)="D",1,0)</f>
        <v>1</v>
      </c>
      <c r="AN27" s="164" t="str">
        <f>LEFT(B27,2)</f>
        <v>HL</v>
      </c>
      <c r="AO27" s="153">
        <f t="shared" si="7"/>
        <v>1</v>
      </c>
      <c r="AP27" s="153">
        <f t="shared" si="7"/>
        <v>0</v>
      </c>
      <c r="AQ27" s="153">
        <f t="shared" si="7"/>
        <v>0</v>
      </c>
      <c r="AR27" s="153">
        <f t="shared" si="7"/>
        <v>0</v>
      </c>
      <c r="AS27" s="153">
        <f t="shared" si="7"/>
        <v>0</v>
      </c>
      <c r="AT27" s="153">
        <f t="shared" si="7"/>
        <v>0</v>
      </c>
      <c r="AU27" s="153">
        <f t="shared" si="7"/>
        <v>0</v>
      </c>
      <c r="AV27" s="153">
        <f t="shared" si="7"/>
        <v>0</v>
      </c>
      <c r="AW27" s="153">
        <f t="shared" si="7"/>
        <v>0</v>
      </c>
      <c r="AX27" s="153"/>
      <c r="AY27" s="153"/>
      <c r="AZ27" s="153"/>
      <c r="BA27" s="153"/>
      <c r="BB27" s="153"/>
      <c r="BC27" s="153"/>
      <c r="BD27" s="153"/>
      <c r="BE27" s="153"/>
      <c r="BF27" s="187"/>
      <c r="BG27" s="187"/>
      <c r="BH27" s="194"/>
    </row>
    <row r="28" spans="2:60" ht="24" customHeight="1">
      <c r="B28" s="138"/>
      <c r="D28" s="70"/>
      <c r="E28" s="138"/>
      <c r="F28" s="140"/>
      <c r="G28" s="140"/>
      <c r="H28" s="141"/>
      <c r="I28" s="141"/>
      <c r="J28" s="141"/>
      <c r="K28" s="141"/>
      <c r="L28" s="141"/>
      <c r="M28" s="142"/>
      <c r="N28" s="143"/>
      <c r="O28" s="144"/>
      <c r="P28" s="145"/>
      <c r="Q28" s="142"/>
      <c r="R28" s="143"/>
      <c r="S28" s="144"/>
      <c r="T28" s="145"/>
      <c r="U28" s="146"/>
      <c r="V28" s="143"/>
      <c r="W28" s="144"/>
      <c r="X28" s="145"/>
      <c r="Y28" s="142"/>
      <c r="Z28" s="143"/>
      <c r="AA28" s="144"/>
      <c r="AB28" s="145"/>
      <c r="AC28" s="147"/>
      <c r="AD28" s="143"/>
      <c r="AE28" s="143"/>
      <c r="AF28" s="145"/>
      <c r="AG28" s="147"/>
      <c r="AH28" s="148"/>
      <c r="AI28" s="149"/>
      <c r="AJ28" s="150"/>
      <c r="AK28" s="151"/>
      <c r="AL28" s="164"/>
      <c r="AM28" s="164"/>
      <c r="AN28" s="164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0"/>
    </row>
    <row r="29" spans="2:60" ht="30" customHeight="1">
      <c r="B29" s="138"/>
      <c r="D29" s="70"/>
      <c r="E29" s="138"/>
      <c r="F29" s="140"/>
      <c r="G29" s="140"/>
      <c r="H29" s="141"/>
      <c r="I29" s="141"/>
      <c r="J29" s="141"/>
      <c r="K29" s="141"/>
      <c r="L29" s="141"/>
      <c r="M29" s="142"/>
      <c r="N29" s="143"/>
      <c r="O29" s="144"/>
      <c r="P29" s="145"/>
      <c r="Q29" s="142"/>
      <c r="R29" s="143"/>
      <c r="S29" s="144"/>
      <c r="T29" s="145"/>
      <c r="U29" s="146"/>
      <c r="V29" s="143"/>
      <c r="W29" s="144"/>
      <c r="X29" s="145"/>
      <c r="Y29" s="142"/>
      <c r="Z29" s="143"/>
      <c r="AA29" s="144"/>
      <c r="AB29" s="145"/>
      <c r="AC29" s="147"/>
      <c r="AD29" s="143"/>
      <c r="AE29" s="143"/>
      <c r="AF29" s="145"/>
      <c r="AG29" s="147"/>
      <c r="AH29" s="148"/>
      <c r="AI29" s="149"/>
      <c r="AJ29" s="150"/>
      <c r="AK29" s="151"/>
      <c r="AL29" s="164"/>
      <c r="AM29" s="164"/>
      <c r="AN29" s="164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0"/>
    </row>
    <row r="30" spans="2:60" ht="30" customHeight="1">
      <c r="B30" s="124" t="s">
        <v>278</v>
      </c>
      <c r="C30" s="124"/>
      <c r="D30" s="70"/>
      <c r="E30" s="138"/>
      <c r="F30" s="140"/>
      <c r="G30" s="140"/>
      <c r="H30" s="141"/>
      <c r="I30" s="141"/>
      <c r="J30" s="141"/>
      <c r="K30" s="141"/>
      <c r="L30" s="141"/>
      <c r="M30" s="142"/>
      <c r="N30" s="143"/>
      <c r="O30" s="144"/>
      <c r="P30" s="145"/>
      <c r="Q30" s="142"/>
      <c r="R30" s="143"/>
      <c r="S30" s="144"/>
      <c r="T30" s="145"/>
      <c r="U30" s="146"/>
      <c r="V30" s="143"/>
      <c r="W30" s="144"/>
      <c r="X30" s="145"/>
      <c r="Y30" s="142"/>
      <c r="Z30" s="143"/>
      <c r="AA30" s="144"/>
      <c r="AB30" s="145"/>
      <c r="AC30" s="147"/>
      <c r="AD30" s="143"/>
      <c r="AE30" s="143"/>
      <c r="AF30" s="145"/>
      <c r="AG30" s="147"/>
      <c r="AH30" s="148"/>
      <c r="AI30" s="149"/>
      <c r="AJ30" s="150"/>
      <c r="AK30" s="151"/>
      <c r="AL30" s="164"/>
      <c r="AM30" s="164"/>
      <c r="AN30" s="164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0"/>
    </row>
    <row r="31" spans="2:60" ht="30" customHeight="1">
      <c r="B31" s="156" t="s">
        <v>558</v>
      </c>
      <c r="C31" s="65" t="s">
        <v>559</v>
      </c>
      <c r="D31" s="66" t="s">
        <v>560</v>
      </c>
      <c r="E31" s="157" t="s">
        <v>561</v>
      </c>
      <c r="F31" s="158" t="s">
        <v>78</v>
      </c>
      <c r="G31" s="158" t="s">
        <v>66</v>
      </c>
      <c r="H31" s="159" t="s">
        <v>470</v>
      </c>
      <c r="I31" s="159" t="s">
        <v>471</v>
      </c>
      <c r="J31" s="159" t="s">
        <v>472</v>
      </c>
      <c r="K31" s="159" t="s">
        <v>562</v>
      </c>
      <c r="L31" s="159" t="s">
        <v>451</v>
      </c>
      <c r="M31" s="160">
        <v>255187</v>
      </c>
      <c r="N31" s="161" t="s">
        <v>563</v>
      </c>
      <c r="O31" s="162" t="s">
        <v>18</v>
      </c>
      <c r="P31" s="163" t="s">
        <v>564</v>
      </c>
      <c r="Q31" s="160" t="s">
        <v>18</v>
      </c>
      <c r="R31" s="161" t="s">
        <v>565</v>
      </c>
      <c r="S31" s="162" t="s">
        <v>18</v>
      </c>
      <c r="T31" s="163" t="s">
        <v>565</v>
      </c>
      <c r="U31" s="160" t="s">
        <v>18</v>
      </c>
      <c r="V31" s="161" t="s">
        <v>565</v>
      </c>
      <c r="W31" s="162" t="s">
        <v>18</v>
      </c>
      <c r="X31" s="163" t="s">
        <v>565</v>
      </c>
      <c r="Y31" s="160" t="s">
        <v>18</v>
      </c>
      <c r="Z31" s="161" t="s">
        <v>565</v>
      </c>
      <c r="AA31" s="162" t="s">
        <v>18</v>
      </c>
      <c r="AB31" s="163" t="s">
        <v>565</v>
      </c>
      <c r="AC31" s="160" t="s">
        <v>18</v>
      </c>
      <c r="AD31" s="161" t="s">
        <v>565</v>
      </c>
      <c r="AE31" s="161" t="s">
        <v>18</v>
      </c>
      <c r="AF31" s="163" t="s">
        <v>565</v>
      </c>
      <c r="AG31" s="160" t="s">
        <v>18</v>
      </c>
      <c r="AH31" s="161" t="s">
        <v>565</v>
      </c>
      <c r="AI31" s="162" t="s">
        <v>18</v>
      </c>
      <c r="AJ31" s="163" t="s">
        <v>565</v>
      </c>
      <c r="AK31" s="169"/>
      <c r="AL31" s="164">
        <v>1</v>
      </c>
      <c r="AM31" s="164">
        <f t="shared" ref="AM31:AM64" si="8">IF(MID(B31,4,1)="D",1,0)</f>
        <v>0</v>
      </c>
      <c r="AN31" s="164" t="str">
        <f t="shared" ref="AN31:AN64" si="9">LEFT(B31,2)</f>
        <v>DI</v>
      </c>
      <c r="AO31" s="153">
        <f t="shared" si="7"/>
        <v>0</v>
      </c>
      <c r="AP31" s="153">
        <f t="shared" si="7"/>
        <v>1</v>
      </c>
      <c r="AQ31" s="153">
        <f t="shared" si="7"/>
        <v>0</v>
      </c>
      <c r="AR31" s="153">
        <f t="shared" si="7"/>
        <v>0</v>
      </c>
      <c r="AS31" s="153">
        <f t="shared" si="7"/>
        <v>0</v>
      </c>
      <c r="AT31" s="153">
        <f t="shared" si="7"/>
        <v>0</v>
      </c>
      <c r="AU31" s="153">
        <f t="shared" si="7"/>
        <v>0</v>
      </c>
      <c r="AV31" s="153">
        <f t="shared" si="7"/>
        <v>0</v>
      </c>
      <c r="AW31" s="153">
        <f t="shared" si="7"/>
        <v>0</v>
      </c>
      <c r="AX31" s="153"/>
      <c r="AY31" s="165">
        <v>1</v>
      </c>
      <c r="AZ31" s="165">
        <v>0</v>
      </c>
      <c r="BA31" s="165">
        <v>0</v>
      </c>
      <c r="BB31" s="165">
        <v>1</v>
      </c>
      <c r="BC31" s="165">
        <v>0</v>
      </c>
      <c r="BD31" s="165">
        <v>0</v>
      </c>
      <c r="BE31" s="153"/>
      <c r="BF31" s="153" t="str">
        <f t="shared" ref="BF31:BF64" si="10">IF(AY31=1,"A1",IF(AZ31=1,"A2",IF(BA31=1,"A3",0)))</f>
        <v>A1</v>
      </c>
      <c r="BG31" s="153" t="str">
        <f t="shared" ref="BG31:BG64" si="11">IF(BB31=1,"B1",IF(BC31=1,"B2",IF(BD31=1,"B3",0)))</f>
        <v>B1</v>
      </c>
      <c r="BH31" s="163" t="str">
        <f t="shared" ref="BH31" si="12">CONCATENATE(BF31,";",BG31)</f>
        <v>A1;B1</v>
      </c>
    </row>
    <row r="32" spans="2:60" ht="30" customHeight="1">
      <c r="B32" s="166" t="s">
        <v>566</v>
      </c>
      <c r="C32" s="17" t="s">
        <v>567</v>
      </c>
      <c r="D32" s="67" t="s">
        <v>568</v>
      </c>
      <c r="E32" s="154" t="s">
        <v>569</v>
      </c>
      <c r="F32" s="140" t="s">
        <v>76</v>
      </c>
      <c r="G32" s="140" t="s">
        <v>66</v>
      </c>
      <c r="H32" s="167" t="s">
        <v>470</v>
      </c>
      <c r="I32" s="167" t="s">
        <v>471</v>
      </c>
      <c r="J32" s="167" t="s">
        <v>472</v>
      </c>
      <c r="K32" s="167" t="s">
        <v>562</v>
      </c>
      <c r="L32" s="167" t="s">
        <v>451</v>
      </c>
      <c r="M32" s="168">
        <v>8687</v>
      </c>
      <c r="N32" s="143" t="s">
        <v>570</v>
      </c>
      <c r="O32" s="169" t="s">
        <v>18</v>
      </c>
      <c r="P32" s="145" t="s">
        <v>571</v>
      </c>
      <c r="Q32" s="168">
        <v>8753</v>
      </c>
      <c r="R32" s="143" t="s">
        <v>572</v>
      </c>
      <c r="S32" s="169" t="s">
        <v>18</v>
      </c>
      <c r="T32" s="145" t="s">
        <v>573</v>
      </c>
      <c r="U32" s="168">
        <v>8810</v>
      </c>
      <c r="V32" s="143" t="s">
        <v>574</v>
      </c>
      <c r="W32" s="169" t="s">
        <v>18</v>
      </c>
      <c r="X32" s="145" t="s">
        <v>575</v>
      </c>
      <c r="Y32" s="168">
        <v>8861</v>
      </c>
      <c r="Z32" s="143" t="s">
        <v>576</v>
      </c>
      <c r="AA32" s="169" t="s">
        <v>18</v>
      </c>
      <c r="AB32" s="145" t="s">
        <v>577</v>
      </c>
      <c r="AC32" s="168">
        <v>8780</v>
      </c>
      <c r="AD32" s="143" t="s">
        <v>578</v>
      </c>
      <c r="AE32" s="143" t="s">
        <v>18</v>
      </c>
      <c r="AF32" s="145" t="s">
        <v>579</v>
      </c>
      <c r="AG32" s="168">
        <v>8757</v>
      </c>
      <c r="AH32" s="143" t="s">
        <v>580</v>
      </c>
      <c r="AI32" s="169" t="s">
        <v>18</v>
      </c>
      <c r="AJ32" s="145" t="s">
        <v>581</v>
      </c>
      <c r="AK32" s="169"/>
      <c r="AL32" s="164">
        <v>1</v>
      </c>
      <c r="AM32" s="164">
        <f t="shared" si="8"/>
        <v>0</v>
      </c>
      <c r="AN32" s="164" t="str">
        <f t="shared" si="9"/>
        <v>DI</v>
      </c>
      <c r="AO32" s="153">
        <f t="shared" si="7"/>
        <v>0</v>
      </c>
      <c r="AP32" s="153">
        <f t="shared" si="7"/>
        <v>1</v>
      </c>
      <c r="AQ32" s="153">
        <f t="shared" si="7"/>
        <v>0</v>
      </c>
      <c r="AR32" s="153">
        <f t="shared" si="7"/>
        <v>0</v>
      </c>
      <c r="AS32" s="153">
        <f t="shared" si="7"/>
        <v>0</v>
      </c>
      <c r="AT32" s="153">
        <f t="shared" si="7"/>
        <v>0</v>
      </c>
      <c r="AU32" s="153">
        <f t="shared" si="7"/>
        <v>0</v>
      </c>
      <c r="AV32" s="153">
        <f t="shared" si="7"/>
        <v>0</v>
      </c>
      <c r="AW32" s="153">
        <f t="shared" si="7"/>
        <v>0</v>
      </c>
      <c r="AX32" s="153"/>
      <c r="AY32" s="153">
        <v>0</v>
      </c>
      <c r="AZ32" s="153">
        <v>1</v>
      </c>
      <c r="BA32" s="153">
        <v>0</v>
      </c>
      <c r="BB32" s="153">
        <v>0</v>
      </c>
      <c r="BC32" s="153">
        <v>1</v>
      </c>
      <c r="BD32" s="153">
        <v>0</v>
      </c>
      <c r="BE32" s="153"/>
      <c r="BF32" s="153" t="str">
        <f t="shared" si="10"/>
        <v>A2</v>
      </c>
      <c r="BG32" s="153" t="str">
        <f t="shared" si="11"/>
        <v>B2</v>
      </c>
      <c r="BH32" s="145" t="str">
        <f t="shared" ref="BH32:BH35" si="13">CONCATENATE(BF32,";",BG32)</f>
        <v>A2;B2</v>
      </c>
    </row>
    <row r="33" spans="2:60" ht="30" customHeight="1">
      <c r="B33" s="156" t="s">
        <v>582</v>
      </c>
      <c r="C33" s="65" t="s">
        <v>583</v>
      </c>
      <c r="D33" s="66" t="s">
        <v>584</v>
      </c>
      <c r="E33" s="157" t="s">
        <v>585</v>
      </c>
      <c r="F33" s="158" t="s">
        <v>72</v>
      </c>
      <c r="G33" s="158" t="s">
        <v>66</v>
      </c>
      <c r="H33" s="159" t="s">
        <v>470</v>
      </c>
      <c r="I33" s="159" t="s">
        <v>471</v>
      </c>
      <c r="J33" s="159" t="s">
        <v>472</v>
      </c>
      <c r="K33" s="159" t="s">
        <v>562</v>
      </c>
      <c r="L33" s="159" t="s">
        <v>451</v>
      </c>
      <c r="M33" s="160">
        <v>57742</v>
      </c>
      <c r="N33" s="161" t="s">
        <v>586</v>
      </c>
      <c r="O33" s="162" t="s">
        <v>18</v>
      </c>
      <c r="P33" s="163" t="s">
        <v>587</v>
      </c>
      <c r="Q33" s="160">
        <v>58303</v>
      </c>
      <c r="R33" s="161" t="s">
        <v>588</v>
      </c>
      <c r="S33" s="162" t="s">
        <v>18</v>
      </c>
      <c r="T33" s="163" t="s">
        <v>589</v>
      </c>
      <c r="U33" s="160">
        <v>58342</v>
      </c>
      <c r="V33" s="161" t="s">
        <v>590</v>
      </c>
      <c r="W33" s="162" t="s">
        <v>18</v>
      </c>
      <c r="X33" s="163" t="s">
        <v>591</v>
      </c>
      <c r="Y33" s="160">
        <v>58112</v>
      </c>
      <c r="Z33" s="161" t="s">
        <v>592</v>
      </c>
      <c r="AA33" s="162" t="s">
        <v>18</v>
      </c>
      <c r="AB33" s="163" t="s">
        <v>593</v>
      </c>
      <c r="AC33" s="160">
        <v>57713</v>
      </c>
      <c r="AD33" s="161" t="s">
        <v>594</v>
      </c>
      <c r="AE33" s="161" t="s">
        <v>18</v>
      </c>
      <c r="AF33" s="163" t="s">
        <v>595</v>
      </c>
      <c r="AG33" s="160">
        <v>57215</v>
      </c>
      <c r="AH33" s="161" t="s">
        <v>596</v>
      </c>
      <c r="AI33" s="162" t="s">
        <v>18</v>
      </c>
      <c r="AJ33" s="163" t="s">
        <v>597</v>
      </c>
      <c r="AK33" s="169"/>
      <c r="AL33" s="164">
        <v>1</v>
      </c>
      <c r="AM33" s="164">
        <f t="shared" si="8"/>
        <v>0</v>
      </c>
      <c r="AN33" s="164" t="str">
        <f t="shared" si="9"/>
        <v>DI</v>
      </c>
      <c r="AO33" s="153">
        <f t="shared" si="7"/>
        <v>0</v>
      </c>
      <c r="AP33" s="153">
        <f t="shared" si="7"/>
        <v>1</v>
      </c>
      <c r="AQ33" s="153">
        <f t="shared" si="7"/>
        <v>0</v>
      </c>
      <c r="AR33" s="153">
        <f t="shared" si="7"/>
        <v>0</v>
      </c>
      <c r="AS33" s="153">
        <f t="shared" si="7"/>
        <v>0</v>
      </c>
      <c r="AT33" s="153">
        <f t="shared" si="7"/>
        <v>0</v>
      </c>
      <c r="AU33" s="153">
        <f t="shared" si="7"/>
        <v>0</v>
      </c>
      <c r="AV33" s="153">
        <f t="shared" si="7"/>
        <v>0</v>
      </c>
      <c r="AW33" s="153">
        <f t="shared" si="7"/>
        <v>0</v>
      </c>
      <c r="AX33" s="153"/>
      <c r="AY33" s="153">
        <v>0</v>
      </c>
      <c r="AZ33" s="153">
        <v>1</v>
      </c>
      <c r="BA33" s="153">
        <v>0</v>
      </c>
      <c r="BB33" s="153">
        <v>0</v>
      </c>
      <c r="BC33" s="153">
        <v>1</v>
      </c>
      <c r="BD33" s="153">
        <v>0</v>
      </c>
      <c r="BE33" s="153"/>
      <c r="BF33" s="153" t="str">
        <f t="shared" si="10"/>
        <v>A2</v>
      </c>
      <c r="BG33" s="153" t="str">
        <f t="shared" si="11"/>
        <v>B2</v>
      </c>
      <c r="BH33" s="163" t="str">
        <f t="shared" si="13"/>
        <v>A2;B2</v>
      </c>
    </row>
    <row r="34" spans="2:60" ht="30" customHeight="1">
      <c r="B34" s="166" t="s">
        <v>598</v>
      </c>
      <c r="C34" s="17" t="s">
        <v>599</v>
      </c>
      <c r="D34" s="67" t="s">
        <v>600</v>
      </c>
      <c r="E34" s="154" t="s">
        <v>601</v>
      </c>
      <c r="F34" s="140" t="s">
        <v>72</v>
      </c>
      <c r="G34" s="140" t="s">
        <v>66</v>
      </c>
      <c r="H34" s="167" t="s">
        <v>470</v>
      </c>
      <c r="I34" s="167" t="s">
        <v>471</v>
      </c>
      <c r="J34" s="167" t="s">
        <v>472</v>
      </c>
      <c r="K34" s="167" t="s">
        <v>562</v>
      </c>
      <c r="L34" s="167" t="s">
        <v>451</v>
      </c>
      <c r="M34" s="168">
        <v>6359</v>
      </c>
      <c r="N34" s="143" t="s">
        <v>602</v>
      </c>
      <c r="O34" s="169" t="s">
        <v>18</v>
      </c>
      <c r="P34" s="145" t="s">
        <v>603</v>
      </c>
      <c r="Q34" s="168">
        <v>6373</v>
      </c>
      <c r="R34" s="143" t="s">
        <v>604</v>
      </c>
      <c r="S34" s="169" t="s">
        <v>18</v>
      </c>
      <c r="T34" s="145" t="s">
        <v>605</v>
      </c>
      <c r="U34" s="168">
        <v>6348</v>
      </c>
      <c r="V34" s="143" t="s">
        <v>606</v>
      </c>
      <c r="W34" s="169" t="s">
        <v>18</v>
      </c>
      <c r="X34" s="145" t="s">
        <v>607</v>
      </c>
      <c r="Y34" s="168">
        <v>6307</v>
      </c>
      <c r="Z34" s="143" t="s">
        <v>608</v>
      </c>
      <c r="AA34" s="169" t="s">
        <v>18</v>
      </c>
      <c r="AB34" s="145" t="s">
        <v>609</v>
      </c>
      <c r="AC34" s="168">
        <v>6221</v>
      </c>
      <c r="AD34" s="143" t="s">
        <v>610</v>
      </c>
      <c r="AE34" s="143" t="s">
        <v>18</v>
      </c>
      <c r="AF34" s="145" t="s">
        <v>611</v>
      </c>
      <c r="AG34" s="168">
        <v>6203</v>
      </c>
      <c r="AH34" s="143" t="s">
        <v>612</v>
      </c>
      <c r="AI34" s="169" t="s">
        <v>18</v>
      </c>
      <c r="AJ34" s="145" t="s">
        <v>613</v>
      </c>
      <c r="AK34" s="169"/>
      <c r="AL34" s="164">
        <v>1</v>
      </c>
      <c r="AM34" s="164">
        <f t="shared" si="8"/>
        <v>0</v>
      </c>
      <c r="AN34" s="164" t="str">
        <f t="shared" si="9"/>
        <v>DI</v>
      </c>
      <c r="AO34" s="153">
        <f t="shared" si="7"/>
        <v>0</v>
      </c>
      <c r="AP34" s="153">
        <f t="shared" si="7"/>
        <v>1</v>
      </c>
      <c r="AQ34" s="153">
        <f t="shared" si="7"/>
        <v>0</v>
      </c>
      <c r="AR34" s="153">
        <f t="shared" si="7"/>
        <v>0</v>
      </c>
      <c r="AS34" s="153">
        <f t="shared" si="7"/>
        <v>0</v>
      </c>
      <c r="AT34" s="153">
        <f t="shared" si="7"/>
        <v>0</v>
      </c>
      <c r="AU34" s="153">
        <f t="shared" si="7"/>
        <v>0</v>
      </c>
      <c r="AV34" s="153">
        <f t="shared" si="7"/>
        <v>0</v>
      </c>
      <c r="AW34" s="153">
        <f t="shared" si="7"/>
        <v>0</v>
      </c>
      <c r="AX34" s="153"/>
      <c r="AY34" s="153">
        <v>0</v>
      </c>
      <c r="AZ34" s="153">
        <v>1</v>
      </c>
      <c r="BA34" s="153">
        <v>0</v>
      </c>
      <c r="BB34" s="153">
        <v>0</v>
      </c>
      <c r="BC34" s="153">
        <v>1</v>
      </c>
      <c r="BD34" s="153">
        <v>0</v>
      </c>
      <c r="BE34" s="153"/>
      <c r="BF34" s="153" t="str">
        <f t="shared" si="10"/>
        <v>A2</v>
      </c>
      <c r="BG34" s="153" t="str">
        <f t="shared" si="11"/>
        <v>B2</v>
      </c>
      <c r="BH34" s="145" t="str">
        <f t="shared" si="13"/>
        <v>A2;B2</v>
      </c>
    </row>
    <row r="35" spans="2:60" ht="30" customHeight="1">
      <c r="B35" s="156" t="s">
        <v>614</v>
      </c>
      <c r="C35" s="65" t="s">
        <v>615</v>
      </c>
      <c r="D35" s="66" t="s">
        <v>616</v>
      </c>
      <c r="E35" s="157" t="s">
        <v>22</v>
      </c>
      <c r="F35" s="158" t="s">
        <v>617</v>
      </c>
      <c r="G35" s="158" t="s">
        <v>66</v>
      </c>
      <c r="H35" s="159" t="s">
        <v>470</v>
      </c>
      <c r="I35" s="159" t="s">
        <v>471</v>
      </c>
      <c r="J35" s="159" t="s">
        <v>472</v>
      </c>
      <c r="K35" s="159" t="s">
        <v>562</v>
      </c>
      <c r="L35" s="159" t="s">
        <v>451</v>
      </c>
      <c r="M35" s="160"/>
      <c r="N35" s="161"/>
      <c r="O35" s="162"/>
      <c r="P35" s="163"/>
      <c r="Q35" s="160"/>
      <c r="R35" s="161"/>
      <c r="S35" s="162"/>
      <c r="T35" s="163"/>
      <c r="U35" s="160" t="s">
        <v>18</v>
      </c>
      <c r="V35" s="161" t="s">
        <v>565</v>
      </c>
      <c r="W35" s="162" t="s">
        <v>18</v>
      </c>
      <c r="X35" s="163" t="s">
        <v>565</v>
      </c>
      <c r="Y35" s="160" t="s">
        <v>18</v>
      </c>
      <c r="Z35" s="161" t="s">
        <v>565</v>
      </c>
      <c r="AA35" s="162" t="s">
        <v>18</v>
      </c>
      <c r="AB35" s="163" t="s">
        <v>565</v>
      </c>
      <c r="AC35" s="160" t="s">
        <v>18</v>
      </c>
      <c r="AD35" s="161" t="s">
        <v>565</v>
      </c>
      <c r="AE35" s="161" t="s">
        <v>18</v>
      </c>
      <c r="AF35" s="163" t="s">
        <v>565</v>
      </c>
      <c r="AG35" s="160" t="s">
        <v>18</v>
      </c>
      <c r="AH35" s="161" t="s">
        <v>565</v>
      </c>
      <c r="AI35" s="162" t="s">
        <v>18</v>
      </c>
      <c r="AJ35" s="163" t="s">
        <v>565</v>
      </c>
      <c r="AK35" s="169"/>
      <c r="AL35" s="164">
        <v>1</v>
      </c>
      <c r="AM35" s="164">
        <f t="shared" si="8"/>
        <v>0</v>
      </c>
      <c r="AN35" s="164" t="str">
        <f t="shared" si="9"/>
        <v>DI</v>
      </c>
      <c r="AO35" s="153">
        <f t="shared" si="7"/>
        <v>0</v>
      </c>
      <c r="AP35" s="153">
        <f t="shared" si="7"/>
        <v>1</v>
      </c>
      <c r="AQ35" s="153">
        <f t="shared" si="7"/>
        <v>0</v>
      </c>
      <c r="AR35" s="153">
        <f t="shared" si="7"/>
        <v>0</v>
      </c>
      <c r="AS35" s="153">
        <f t="shared" si="7"/>
        <v>0</v>
      </c>
      <c r="AT35" s="153">
        <f t="shared" si="7"/>
        <v>0</v>
      </c>
      <c r="AU35" s="153">
        <f t="shared" si="7"/>
        <v>0</v>
      </c>
      <c r="AV35" s="153">
        <f t="shared" si="7"/>
        <v>0</v>
      </c>
      <c r="AW35" s="153">
        <f t="shared" si="7"/>
        <v>0</v>
      </c>
      <c r="AX35" s="153"/>
      <c r="AY35" s="165">
        <v>1</v>
      </c>
      <c r="AZ35" s="165">
        <v>0</v>
      </c>
      <c r="BA35" s="165">
        <v>0</v>
      </c>
      <c r="BB35" s="165">
        <v>1</v>
      </c>
      <c r="BC35" s="165">
        <v>0</v>
      </c>
      <c r="BD35" s="165">
        <v>0</v>
      </c>
      <c r="BE35" s="153"/>
      <c r="BF35" s="153" t="str">
        <f t="shared" si="10"/>
        <v>A1</v>
      </c>
      <c r="BG35" s="153" t="str">
        <f t="shared" si="11"/>
        <v>B1</v>
      </c>
      <c r="BH35" s="163" t="str">
        <f t="shared" si="13"/>
        <v>A1;B1</v>
      </c>
    </row>
    <row r="36" spans="2:60" ht="90">
      <c r="B36" s="166" t="s">
        <v>618</v>
      </c>
      <c r="C36" s="17" t="s">
        <v>619</v>
      </c>
      <c r="D36" s="67" t="s">
        <v>620</v>
      </c>
      <c r="E36" s="154" t="s">
        <v>621</v>
      </c>
      <c r="F36" s="140" t="s">
        <v>78</v>
      </c>
      <c r="G36" s="140" t="s">
        <v>66</v>
      </c>
      <c r="H36" s="167" t="s">
        <v>470</v>
      </c>
      <c r="I36" s="167" t="s">
        <v>471</v>
      </c>
      <c r="J36" s="167" t="s">
        <v>622</v>
      </c>
      <c r="K36" s="167" t="s">
        <v>623</v>
      </c>
      <c r="L36" s="167" t="s">
        <v>451</v>
      </c>
      <c r="M36" s="168">
        <v>18208</v>
      </c>
      <c r="N36" s="143" t="s">
        <v>624</v>
      </c>
      <c r="O36" s="169" t="s">
        <v>18</v>
      </c>
      <c r="P36" s="145" t="s">
        <v>625</v>
      </c>
      <c r="Q36" s="168">
        <v>17130</v>
      </c>
      <c r="R36" s="143" t="s">
        <v>626</v>
      </c>
      <c r="S36" s="169" t="s">
        <v>18</v>
      </c>
      <c r="T36" s="145" t="s">
        <v>627</v>
      </c>
      <c r="U36" s="168">
        <v>16160</v>
      </c>
      <c r="V36" s="143" t="s">
        <v>628</v>
      </c>
      <c r="W36" s="169" t="s">
        <v>18</v>
      </c>
      <c r="X36" s="145" t="s">
        <v>629</v>
      </c>
      <c r="Y36" s="168">
        <v>15228</v>
      </c>
      <c r="Z36" s="143" t="s">
        <v>630</v>
      </c>
      <c r="AA36" s="169" t="s">
        <v>18</v>
      </c>
      <c r="AB36" s="145" t="s">
        <v>631</v>
      </c>
      <c r="AC36" s="168">
        <v>4589</v>
      </c>
      <c r="AD36" s="143" t="s">
        <v>632</v>
      </c>
      <c r="AE36" s="143" t="s">
        <v>18</v>
      </c>
      <c r="AF36" s="145" t="s">
        <v>579</v>
      </c>
      <c r="AG36" s="168">
        <v>4161</v>
      </c>
      <c r="AH36" s="143" t="s">
        <v>633</v>
      </c>
      <c r="AI36" s="169" t="s">
        <v>18</v>
      </c>
      <c r="AJ36" s="145" t="s">
        <v>634</v>
      </c>
      <c r="AK36" s="169"/>
      <c r="AL36" s="164">
        <v>1</v>
      </c>
      <c r="AM36" s="164">
        <f t="shared" si="8"/>
        <v>0</v>
      </c>
      <c r="AN36" s="164" t="str">
        <f t="shared" si="9"/>
        <v>DI</v>
      </c>
      <c r="AO36" s="153">
        <f t="shared" si="7"/>
        <v>0</v>
      </c>
      <c r="AP36" s="153">
        <f t="shared" si="7"/>
        <v>1</v>
      </c>
      <c r="AQ36" s="153">
        <f t="shared" si="7"/>
        <v>0</v>
      </c>
      <c r="AR36" s="153">
        <f t="shared" si="7"/>
        <v>0</v>
      </c>
      <c r="AS36" s="153">
        <f t="shared" si="7"/>
        <v>0</v>
      </c>
      <c r="AT36" s="153">
        <f t="shared" si="7"/>
        <v>0</v>
      </c>
      <c r="AU36" s="153">
        <f t="shared" si="7"/>
        <v>0</v>
      </c>
      <c r="AV36" s="153">
        <f t="shared" si="7"/>
        <v>0</v>
      </c>
      <c r="AW36" s="153">
        <f t="shared" si="7"/>
        <v>0</v>
      </c>
      <c r="AX36" s="153"/>
      <c r="AY36" s="153">
        <v>0</v>
      </c>
      <c r="AZ36" s="153">
        <v>1</v>
      </c>
      <c r="BA36" s="153">
        <v>0</v>
      </c>
      <c r="BB36" s="153">
        <v>0</v>
      </c>
      <c r="BC36" s="153">
        <v>1</v>
      </c>
      <c r="BD36" s="153">
        <v>0</v>
      </c>
      <c r="BE36" s="153"/>
      <c r="BF36" s="153" t="str">
        <f t="shared" si="10"/>
        <v>A2</v>
      </c>
      <c r="BG36" s="153" t="str">
        <f t="shared" si="11"/>
        <v>B2</v>
      </c>
      <c r="BH36" s="145" t="str">
        <f t="shared" ref="BH36:BH64" si="14">CONCATENATE(BF36,";",BG36)</f>
        <v>A2;B2</v>
      </c>
    </row>
    <row r="37" spans="2:60" ht="45">
      <c r="B37" s="156" t="s">
        <v>635</v>
      </c>
      <c r="C37" s="65" t="s">
        <v>636</v>
      </c>
      <c r="D37" s="66" t="s">
        <v>637</v>
      </c>
      <c r="E37" s="157" t="s">
        <v>638</v>
      </c>
      <c r="F37" s="158" t="s">
        <v>78</v>
      </c>
      <c r="G37" s="158" t="s">
        <v>66</v>
      </c>
      <c r="H37" s="159" t="s">
        <v>470</v>
      </c>
      <c r="I37" s="159" t="s">
        <v>471</v>
      </c>
      <c r="J37" s="159" t="s">
        <v>472</v>
      </c>
      <c r="K37" s="159" t="s">
        <v>639</v>
      </c>
      <c r="L37" s="159" t="s">
        <v>451</v>
      </c>
      <c r="M37" s="160">
        <v>79425</v>
      </c>
      <c r="N37" s="161" t="s">
        <v>640</v>
      </c>
      <c r="O37" s="162" t="s">
        <v>18</v>
      </c>
      <c r="P37" s="163" t="s">
        <v>641</v>
      </c>
      <c r="Q37" s="160">
        <v>76574</v>
      </c>
      <c r="R37" s="161" t="s">
        <v>642</v>
      </c>
      <c r="S37" s="162" t="s">
        <v>18</v>
      </c>
      <c r="T37" s="163" t="s">
        <v>643</v>
      </c>
      <c r="U37" s="160">
        <v>73745</v>
      </c>
      <c r="V37" s="161" t="s">
        <v>644</v>
      </c>
      <c r="W37" s="162" t="s">
        <v>18</v>
      </c>
      <c r="X37" s="163" t="s">
        <v>645</v>
      </c>
      <c r="Y37" s="160">
        <v>70798</v>
      </c>
      <c r="Z37" s="161" t="s">
        <v>646</v>
      </c>
      <c r="AA37" s="162" t="s">
        <v>18</v>
      </c>
      <c r="AB37" s="163" t="s">
        <v>647</v>
      </c>
      <c r="AC37" s="160">
        <v>67862</v>
      </c>
      <c r="AD37" s="161" t="s">
        <v>648</v>
      </c>
      <c r="AE37" s="161" t="s">
        <v>18</v>
      </c>
      <c r="AF37" s="163" t="s">
        <v>579</v>
      </c>
      <c r="AG37" s="160">
        <v>65027</v>
      </c>
      <c r="AH37" s="161" t="s">
        <v>649</v>
      </c>
      <c r="AI37" s="162" t="s">
        <v>18</v>
      </c>
      <c r="AJ37" s="163" t="s">
        <v>650</v>
      </c>
      <c r="AK37" s="169"/>
      <c r="AL37" s="164">
        <v>1</v>
      </c>
      <c r="AM37" s="164">
        <f t="shared" si="8"/>
        <v>0</v>
      </c>
      <c r="AN37" s="164" t="str">
        <f t="shared" si="9"/>
        <v>DI</v>
      </c>
      <c r="AO37" s="153">
        <f t="shared" si="7"/>
        <v>0</v>
      </c>
      <c r="AP37" s="153">
        <f t="shared" si="7"/>
        <v>1</v>
      </c>
      <c r="AQ37" s="153">
        <f t="shared" si="7"/>
        <v>0</v>
      </c>
      <c r="AR37" s="153">
        <f t="shared" si="7"/>
        <v>0</v>
      </c>
      <c r="AS37" s="153">
        <f t="shared" si="7"/>
        <v>0</v>
      </c>
      <c r="AT37" s="153">
        <f t="shared" si="7"/>
        <v>0</v>
      </c>
      <c r="AU37" s="153">
        <f t="shared" si="7"/>
        <v>0</v>
      </c>
      <c r="AV37" s="153">
        <f t="shared" si="7"/>
        <v>0</v>
      </c>
      <c r="AW37" s="153">
        <f t="shared" si="7"/>
        <v>0</v>
      </c>
      <c r="AX37" s="153"/>
      <c r="AY37" s="153">
        <v>0</v>
      </c>
      <c r="AZ37" s="153">
        <v>1</v>
      </c>
      <c r="BA37" s="153">
        <v>0</v>
      </c>
      <c r="BB37" s="153">
        <v>0</v>
      </c>
      <c r="BC37" s="153">
        <v>1</v>
      </c>
      <c r="BD37" s="153">
        <v>0</v>
      </c>
      <c r="BE37" s="153"/>
      <c r="BF37" s="153" t="str">
        <f t="shared" si="10"/>
        <v>A2</v>
      </c>
      <c r="BG37" s="153" t="str">
        <f t="shared" si="11"/>
        <v>B2</v>
      </c>
      <c r="BH37" s="163" t="str">
        <f t="shared" si="14"/>
        <v>A2;B2</v>
      </c>
    </row>
    <row r="38" spans="2:60" ht="45">
      <c r="B38" s="166" t="s">
        <v>651</v>
      </c>
      <c r="C38" s="17" t="s">
        <v>652</v>
      </c>
      <c r="D38" s="67" t="s">
        <v>653</v>
      </c>
      <c r="E38" s="154" t="s">
        <v>654</v>
      </c>
      <c r="F38" s="140" t="s">
        <v>78</v>
      </c>
      <c r="G38" s="140" t="s">
        <v>66</v>
      </c>
      <c r="H38" s="167" t="s">
        <v>470</v>
      </c>
      <c r="I38" s="167" t="s">
        <v>471</v>
      </c>
      <c r="J38" s="167" t="s">
        <v>472</v>
      </c>
      <c r="K38" s="167" t="s">
        <v>639</v>
      </c>
      <c r="L38" s="167" t="s">
        <v>451</v>
      </c>
      <c r="M38" s="168">
        <v>3584</v>
      </c>
      <c r="N38" s="143" t="s">
        <v>655</v>
      </c>
      <c r="O38" s="169" t="s">
        <v>18</v>
      </c>
      <c r="P38" s="145" t="s">
        <v>656</v>
      </c>
      <c r="Q38" s="168">
        <v>3901</v>
      </c>
      <c r="R38" s="143" t="s">
        <v>657</v>
      </c>
      <c r="S38" s="169" t="s">
        <v>18</v>
      </c>
      <c r="T38" s="145" t="s">
        <v>658</v>
      </c>
      <c r="U38" s="168">
        <v>4178</v>
      </c>
      <c r="V38" s="143" t="s">
        <v>659</v>
      </c>
      <c r="W38" s="169" t="s">
        <v>18</v>
      </c>
      <c r="X38" s="145" t="s">
        <v>660</v>
      </c>
      <c r="Y38" s="168">
        <v>4378</v>
      </c>
      <c r="Z38" s="143" t="s">
        <v>661</v>
      </c>
      <c r="AA38" s="169" t="s">
        <v>18</v>
      </c>
      <c r="AB38" s="145" t="s">
        <v>662</v>
      </c>
      <c r="AC38" s="168">
        <v>4515</v>
      </c>
      <c r="AD38" s="143" t="s">
        <v>663</v>
      </c>
      <c r="AE38" s="143" t="s">
        <v>18</v>
      </c>
      <c r="AF38" s="145" t="s">
        <v>664</v>
      </c>
      <c r="AG38" s="168">
        <v>4537</v>
      </c>
      <c r="AH38" s="143" t="s">
        <v>665</v>
      </c>
      <c r="AI38" s="169" t="s">
        <v>18</v>
      </c>
      <c r="AJ38" s="145" t="s">
        <v>666</v>
      </c>
      <c r="AK38" s="169"/>
      <c r="AL38" s="164">
        <v>1</v>
      </c>
      <c r="AM38" s="164">
        <f t="shared" si="8"/>
        <v>0</v>
      </c>
      <c r="AN38" s="164" t="str">
        <f t="shared" si="9"/>
        <v>DI</v>
      </c>
      <c r="AO38" s="153">
        <f t="shared" si="7"/>
        <v>0</v>
      </c>
      <c r="AP38" s="153">
        <f t="shared" si="7"/>
        <v>1</v>
      </c>
      <c r="AQ38" s="153">
        <f t="shared" si="7"/>
        <v>0</v>
      </c>
      <c r="AR38" s="153">
        <f t="shared" si="7"/>
        <v>0</v>
      </c>
      <c r="AS38" s="153">
        <f t="shared" si="7"/>
        <v>0</v>
      </c>
      <c r="AT38" s="153">
        <f t="shared" si="7"/>
        <v>0</v>
      </c>
      <c r="AU38" s="153">
        <f t="shared" si="7"/>
        <v>0</v>
      </c>
      <c r="AV38" s="153">
        <f t="shared" si="7"/>
        <v>0</v>
      </c>
      <c r="AW38" s="153">
        <f t="shared" si="7"/>
        <v>0</v>
      </c>
      <c r="AX38" s="153"/>
      <c r="AY38" s="153">
        <v>0</v>
      </c>
      <c r="AZ38" s="153">
        <v>1</v>
      </c>
      <c r="BA38" s="153">
        <v>0</v>
      </c>
      <c r="BB38" s="153">
        <v>0</v>
      </c>
      <c r="BC38" s="153">
        <v>1</v>
      </c>
      <c r="BD38" s="153">
        <v>0</v>
      </c>
      <c r="BE38" s="153"/>
      <c r="BF38" s="153" t="str">
        <f t="shared" si="10"/>
        <v>A2</v>
      </c>
      <c r="BG38" s="153" t="str">
        <f t="shared" si="11"/>
        <v>B2</v>
      </c>
      <c r="BH38" s="145" t="str">
        <f t="shared" si="14"/>
        <v>A2;B2</v>
      </c>
    </row>
    <row r="39" spans="2:60" ht="45">
      <c r="B39" s="156" t="s">
        <v>667</v>
      </c>
      <c r="C39" s="65" t="s">
        <v>668</v>
      </c>
      <c r="D39" s="66" t="s">
        <v>669</v>
      </c>
      <c r="E39" s="157" t="s">
        <v>670</v>
      </c>
      <c r="F39" s="158" t="s">
        <v>90</v>
      </c>
      <c r="G39" s="158" t="s">
        <v>70</v>
      </c>
      <c r="H39" s="159" t="s">
        <v>470</v>
      </c>
      <c r="I39" s="159" t="s">
        <v>471</v>
      </c>
      <c r="J39" s="159" t="s">
        <v>472</v>
      </c>
      <c r="K39" s="159" t="s">
        <v>536</v>
      </c>
      <c r="L39" s="159" t="s">
        <v>451</v>
      </c>
      <c r="M39" s="160" t="s">
        <v>18</v>
      </c>
      <c r="N39" s="161" t="s">
        <v>18</v>
      </c>
      <c r="O39" s="162" t="s">
        <v>18</v>
      </c>
      <c r="P39" s="163" t="s">
        <v>18</v>
      </c>
      <c r="Q39" s="160" t="s">
        <v>18</v>
      </c>
      <c r="R39" s="161" t="s">
        <v>18</v>
      </c>
      <c r="S39" s="162" t="s">
        <v>18</v>
      </c>
      <c r="T39" s="163" t="s">
        <v>18</v>
      </c>
      <c r="U39" s="160" t="s">
        <v>18</v>
      </c>
      <c r="V39" s="161" t="s">
        <v>18</v>
      </c>
      <c r="W39" s="162" t="s">
        <v>18</v>
      </c>
      <c r="X39" s="163" t="s">
        <v>18</v>
      </c>
      <c r="Y39" s="160" t="s">
        <v>18</v>
      </c>
      <c r="Z39" s="161" t="s">
        <v>18</v>
      </c>
      <c r="AA39" s="162" t="s">
        <v>18</v>
      </c>
      <c r="AB39" s="163" t="s">
        <v>18</v>
      </c>
      <c r="AC39" s="160" t="s">
        <v>18</v>
      </c>
      <c r="AD39" s="161" t="s">
        <v>18</v>
      </c>
      <c r="AE39" s="161" t="s">
        <v>18</v>
      </c>
      <c r="AF39" s="163" t="s">
        <v>18</v>
      </c>
      <c r="AG39" s="160" t="s">
        <v>18</v>
      </c>
      <c r="AH39" s="161" t="s">
        <v>18</v>
      </c>
      <c r="AI39" s="162" t="s">
        <v>18</v>
      </c>
      <c r="AJ39" s="163" t="s">
        <v>18</v>
      </c>
      <c r="AK39" s="169"/>
      <c r="AL39" s="164">
        <v>1</v>
      </c>
      <c r="AM39" s="164">
        <f t="shared" si="8"/>
        <v>0</v>
      </c>
      <c r="AN39" s="164" t="str">
        <f t="shared" si="9"/>
        <v>DI</v>
      </c>
      <c r="AO39" s="153">
        <f t="shared" ref="AO39:AW64" si="15">IF($AN39=AO$3,1,0)</f>
        <v>0</v>
      </c>
      <c r="AP39" s="153">
        <f t="shared" si="15"/>
        <v>1</v>
      </c>
      <c r="AQ39" s="153">
        <f t="shared" si="15"/>
        <v>0</v>
      </c>
      <c r="AR39" s="153">
        <f t="shared" si="15"/>
        <v>0</v>
      </c>
      <c r="AS39" s="153">
        <f t="shared" si="15"/>
        <v>0</v>
      </c>
      <c r="AT39" s="153">
        <f t="shared" si="15"/>
        <v>0</v>
      </c>
      <c r="AU39" s="153">
        <f t="shared" si="15"/>
        <v>0</v>
      </c>
      <c r="AV39" s="153">
        <f t="shared" si="15"/>
        <v>0</v>
      </c>
      <c r="AW39" s="153">
        <f t="shared" si="15"/>
        <v>0</v>
      </c>
      <c r="AX39" s="153"/>
      <c r="AY39" s="153">
        <v>1</v>
      </c>
      <c r="AZ39" s="153">
        <v>0</v>
      </c>
      <c r="BA39" s="153">
        <v>0</v>
      </c>
      <c r="BB39" s="153">
        <v>1</v>
      </c>
      <c r="BC39" s="153">
        <v>0</v>
      </c>
      <c r="BD39" s="153">
        <v>0</v>
      </c>
      <c r="BE39" s="153"/>
      <c r="BF39" s="153" t="str">
        <f t="shared" si="10"/>
        <v>A1</v>
      </c>
      <c r="BG39" s="153" t="str">
        <f t="shared" si="11"/>
        <v>B1</v>
      </c>
      <c r="BH39" s="163" t="str">
        <f t="shared" si="14"/>
        <v>A1;B1</v>
      </c>
    </row>
    <row r="40" spans="2:60" ht="30" customHeight="1">
      <c r="B40" s="166" t="s">
        <v>671</v>
      </c>
      <c r="C40" s="17" t="s">
        <v>672</v>
      </c>
      <c r="D40" s="67" t="s">
        <v>673</v>
      </c>
      <c r="E40" s="154" t="s">
        <v>674</v>
      </c>
      <c r="F40" s="140" t="s">
        <v>78</v>
      </c>
      <c r="G40" s="140" t="s">
        <v>66</v>
      </c>
      <c r="H40" s="167" t="s">
        <v>470</v>
      </c>
      <c r="I40" s="167" t="s">
        <v>471</v>
      </c>
      <c r="J40" s="167" t="s">
        <v>472</v>
      </c>
      <c r="K40" s="167" t="s">
        <v>562</v>
      </c>
      <c r="L40" s="167" t="s">
        <v>451</v>
      </c>
      <c r="M40" s="168" t="s">
        <v>18</v>
      </c>
      <c r="N40" s="143" t="s">
        <v>18</v>
      </c>
      <c r="O40" s="169" t="s">
        <v>18</v>
      </c>
      <c r="P40" s="145" t="s">
        <v>18</v>
      </c>
      <c r="Q40" s="168" t="s">
        <v>18</v>
      </c>
      <c r="R40" s="143" t="s">
        <v>18</v>
      </c>
      <c r="S40" s="169" t="s">
        <v>18</v>
      </c>
      <c r="T40" s="145" t="s">
        <v>18</v>
      </c>
      <c r="U40" s="168" t="s">
        <v>18</v>
      </c>
      <c r="V40" s="143" t="s">
        <v>18</v>
      </c>
      <c r="W40" s="169" t="s">
        <v>18</v>
      </c>
      <c r="X40" s="145" t="s">
        <v>18</v>
      </c>
      <c r="Y40" s="168" t="s">
        <v>18</v>
      </c>
      <c r="Z40" s="143" t="s">
        <v>18</v>
      </c>
      <c r="AA40" s="169" t="s">
        <v>18</v>
      </c>
      <c r="AB40" s="145" t="s">
        <v>18</v>
      </c>
      <c r="AC40" s="168" t="s">
        <v>18</v>
      </c>
      <c r="AD40" s="143" t="s">
        <v>18</v>
      </c>
      <c r="AE40" s="143" t="s">
        <v>18</v>
      </c>
      <c r="AF40" s="145" t="s">
        <v>18</v>
      </c>
      <c r="AG40" s="168" t="s">
        <v>18</v>
      </c>
      <c r="AH40" s="143" t="s">
        <v>18</v>
      </c>
      <c r="AI40" s="169" t="s">
        <v>18</v>
      </c>
      <c r="AJ40" s="145" t="s">
        <v>18</v>
      </c>
      <c r="AK40" s="169"/>
      <c r="AL40" s="164">
        <v>1</v>
      </c>
      <c r="AM40" s="164">
        <f t="shared" si="8"/>
        <v>0</v>
      </c>
      <c r="AN40" s="164" t="str">
        <f t="shared" si="9"/>
        <v>DI</v>
      </c>
      <c r="AO40" s="153">
        <f t="shared" si="15"/>
        <v>0</v>
      </c>
      <c r="AP40" s="153">
        <f t="shared" si="15"/>
        <v>1</v>
      </c>
      <c r="AQ40" s="153">
        <f t="shared" si="15"/>
        <v>0</v>
      </c>
      <c r="AR40" s="153">
        <f t="shared" si="15"/>
        <v>0</v>
      </c>
      <c r="AS40" s="153">
        <f t="shared" si="15"/>
        <v>0</v>
      </c>
      <c r="AT40" s="153">
        <f t="shared" si="15"/>
        <v>0</v>
      </c>
      <c r="AU40" s="153">
        <f t="shared" si="15"/>
        <v>0</v>
      </c>
      <c r="AV40" s="153">
        <f t="shared" si="15"/>
        <v>0</v>
      </c>
      <c r="AW40" s="153">
        <f t="shared" si="15"/>
        <v>0</v>
      </c>
      <c r="AX40" s="153"/>
      <c r="AY40" s="153">
        <v>1</v>
      </c>
      <c r="AZ40" s="153">
        <v>0</v>
      </c>
      <c r="BA40" s="153">
        <v>0</v>
      </c>
      <c r="BB40" s="153">
        <v>1</v>
      </c>
      <c r="BC40" s="153">
        <v>0</v>
      </c>
      <c r="BD40" s="153">
        <v>0</v>
      </c>
      <c r="BE40" s="153"/>
      <c r="BF40" s="153" t="str">
        <f t="shared" si="10"/>
        <v>A1</v>
      </c>
      <c r="BG40" s="153" t="str">
        <f t="shared" si="11"/>
        <v>B1</v>
      </c>
      <c r="BH40" s="145" t="str">
        <f t="shared" si="14"/>
        <v>A1;B1</v>
      </c>
    </row>
    <row r="41" spans="2:60" ht="33" customHeight="1">
      <c r="B41" s="156" t="s">
        <v>675</v>
      </c>
      <c r="C41" s="65" t="s">
        <v>676</v>
      </c>
      <c r="D41" s="66" t="s">
        <v>677</v>
      </c>
      <c r="E41" s="157" t="s">
        <v>678</v>
      </c>
      <c r="F41" s="158" t="s">
        <v>72</v>
      </c>
      <c r="G41" s="158" t="s">
        <v>72</v>
      </c>
      <c r="H41" s="159" t="s">
        <v>470</v>
      </c>
      <c r="I41" s="159" t="s">
        <v>471</v>
      </c>
      <c r="J41" s="159" t="s">
        <v>472</v>
      </c>
      <c r="K41" s="159" t="s">
        <v>536</v>
      </c>
      <c r="L41" s="159" t="s">
        <v>451</v>
      </c>
      <c r="M41" s="160">
        <v>859</v>
      </c>
      <c r="N41" s="161" t="s">
        <v>679</v>
      </c>
      <c r="O41" s="162">
        <v>1397107.12</v>
      </c>
      <c r="P41" s="163" t="s">
        <v>680</v>
      </c>
      <c r="Q41" s="160">
        <v>588</v>
      </c>
      <c r="R41" s="161" t="s">
        <v>681</v>
      </c>
      <c r="S41" s="162">
        <v>780804.9</v>
      </c>
      <c r="T41" s="163" t="s">
        <v>682</v>
      </c>
      <c r="U41" s="160">
        <v>622</v>
      </c>
      <c r="V41" s="161" t="s">
        <v>683</v>
      </c>
      <c r="W41" s="162">
        <v>829751.48</v>
      </c>
      <c r="X41" s="163" t="s">
        <v>684</v>
      </c>
      <c r="Y41" s="160">
        <v>627</v>
      </c>
      <c r="Z41" s="161" t="s">
        <v>685</v>
      </c>
      <c r="AA41" s="162" t="s">
        <v>18</v>
      </c>
      <c r="AB41" s="163" t="s">
        <v>18</v>
      </c>
      <c r="AC41" s="160">
        <v>491</v>
      </c>
      <c r="AD41" s="161" t="s">
        <v>686</v>
      </c>
      <c r="AE41" s="161" t="s">
        <v>18</v>
      </c>
      <c r="AF41" s="163" t="s">
        <v>18</v>
      </c>
      <c r="AG41" s="160" t="s">
        <v>18</v>
      </c>
      <c r="AH41" s="161" t="s">
        <v>18</v>
      </c>
      <c r="AI41" s="162" t="s">
        <v>18</v>
      </c>
      <c r="AJ41" s="163" t="s">
        <v>18</v>
      </c>
      <c r="AK41" s="169"/>
      <c r="AL41" s="164">
        <v>1</v>
      </c>
      <c r="AM41" s="164">
        <f t="shared" si="8"/>
        <v>0</v>
      </c>
      <c r="AN41" s="164" t="str">
        <f t="shared" si="9"/>
        <v>DI</v>
      </c>
      <c r="AO41" s="153">
        <f t="shared" si="15"/>
        <v>0</v>
      </c>
      <c r="AP41" s="153">
        <f t="shared" si="15"/>
        <v>1</v>
      </c>
      <c r="AQ41" s="153">
        <f t="shared" si="15"/>
        <v>0</v>
      </c>
      <c r="AR41" s="153">
        <f t="shared" si="15"/>
        <v>0</v>
      </c>
      <c r="AS41" s="153">
        <f t="shared" si="15"/>
        <v>0</v>
      </c>
      <c r="AT41" s="153">
        <f t="shared" si="15"/>
        <v>0</v>
      </c>
      <c r="AU41" s="153">
        <f t="shared" si="15"/>
        <v>0</v>
      </c>
      <c r="AV41" s="153">
        <f t="shared" si="15"/>
        <v>0</v>
      </c>
      <c r="AW41" s="153">
        <f t="shared" si="15"/>
        <v>0</v>
      </c>
      <c r="AX41" s="153"/>
      <c r="AY41" s="205">
        <v>0</v>
      </c>
      <c r="AZ41" s="205">
        <v>1</v>
      </c>
      <c r="BA41" s="205">
        <v>0</v>
      </c>
      <c r="BB41" s="153">
        <v>1</v>
      </c>
      <c r="BC41" s="153">
        <v>0</v>
      </c>
      <c r="BD41" s="153">
        <v>0</v>
      </c>
      <c r="BE41" s="153"/>
      <c r="BF41" s="153" t="str">
        <f t="shared" si="10"/>
        <v>A2</v>
      </c>
      <c r="BG41" s="153" t="str">
        <f t="shared" si="11"/>
        <v>B1</v>
      </c>
      <c r="BH41" s="163" t="str">
        <f t="shared" si="14"/>
        <v>A2;B1</v>
      </c>
    </row>
    <row r="42" spans="2:60" ht="30" customHeight="1">
      <c r="B42" s="166" t="s">
        <v>687</v>
      </c>
      <c r="C42" s="17" t="s">
        <v>688</v>
      </c>
      <c r="D42" s="67" t="s">
        <v>689</v>
      </c>
      <c r="E42" s="154" t="s">
        <v>690</v>
      </c>
      <c r="F42" s="140" t="s">
        <v>74</v>
      </c>
      <c r="G42" s="140" t="s">
        <v>74</v>
      </c>
      <c r="H42" s="167" t="s">
        <v>470</v>
      </c>
      <c r="I42" s="167" t="s">
        <v>691</v>
      </c>
      <c r="J42" s="167" t="s">
        <v>692</v>
      </c>
      <c r="K42" s="167" t="s">
        <v>693</v>
      </c>
      <c r="L42" s="167" t="s">
        <v>451</v>
      </c>
      <c r="M42" s="168">
        <v>19027</v>
      </c>
      <c r="N42" s="143" t="s">
        <v>694</v>
      </c>
      <c r="O42" s="169">
        <v>273771806</v>
      </c>
      <c r="P42" s="145" t="s">
        <v>695</v>
      </c>
      <c r="Q42" s="168">
        <v>21059</v>
      </c>
      <c r="R42" s="143" t="s">
        <v>696</v>
      </c>
      <c r="S42" s="169">
        <v>305931250</v>
      </c>
      <c r="T42" s="145" t="s">
        <v>697</v>
      </c>
      <c r="U42" s="168">
        <v>22362</v>
      </c>
      <c r="V42" s="143" t="s">
        <v>696</v>
      </c>
      <c r="W42" s="169">
        <v>332789873.36000001</v>
      </c>
      <c r="X42" s="145" t="s">
        <v>697</v>
      </c>
      <c r="Y42" s="168">
        <v>23740</v>
      </c>
      <c r="Z42" s="143" t="s">
        <v>696</v>
      </c>
      <c r="AA42" s="169">
        <v>354758325.92000002</v>
      </c>
      <c r="AB42" s="145" t="s">
        <v>697</v>
      </c>
      <c r="AC42" s="168">
        <v>23963</v>
      </c>
      <c r="AD42" s="143" t="s">
        <v>698</v>
      </c>
      <c r="AE42" s="143">
        <v>361671660</v>
      </c>
      <c r="AF42" s="145" t="s">
        <v>699</v>
      </c>
      <c r="AG42" s="168" t="s">
        <v>18</v>
      </c>
      <c r="AH42" s="143" t="s">
        <v>18</v>
      </c>
      <c r="AI42" s="169" t="s">
        <v>18</v>
      </c>
      <c r="AJ42" s="145" t="s">
        <v>18</v>
      </c>
      <c r="AK42" s="169"/>
      <c r="AL42" s="164">
        <v>1</v>
      </c>
      <c r="AM42" s="164">
        <f t="shared" si="8"/>
        <v>0</v>
      </c>
      <c r="AN42" s="164" t="str">
        <f t="shared" si="9"/>
        <v>DI</v>
      </c>
      <c r="AO42" s="153">
        <f t="shared" si="15"/>
        <v>0</v>
      </c>
      <c r="AP42" s="153">
        <f t="shared" si="15"/>
        <v>1</v>
      </c>
      <c r="AQ42" s="153">
        <f t="shared" si="15"/>
        <v>0</v>
      </c>
      <c r="AR42" s="153">
        <f t="shared" si="15"/>
        <v>0</v>
      </c>
      <c r="AS42" s="153">
        <f t="shared" si="15"/>
        <v>0</v>
      </c>
      <c r="AT42" s="153">
        <f t="shared" si="15"/>
        <v>0</v>
      </c>
      <c r="AU42" s="153">
        <f t="shared" si="15"/>
        <v>0</v>
      </c>
      <c r="AV42" s="153">
        <f t="shared" si="15"/>
        <v>0</v>
      </c>
      <c r="AW42" s="153">
        <f t="shared" si="15"/>
        <v>0</v>
      </c>
      <c r="AX42" s="153"/>
      <c r="AY42" s="153">
        <v>0</v>
      </c>
      <c r="AZ42" s="153">
        <v>0</v>
      </c>
      <c r="BA42" s="153">
        <v>1</v>
      </c>
      <c r="BB42" s="153">
        <v>0</v>
      </c>
      <c r="BC42" s="153">
        <v>0</v>
      </c>
      <c r="BD42" s="153">
        <v>1</v>
      </c>
      <c r="BE42" s="153"/>
      <c r="BF42" s="153" t="str">
        <f t="shared" si="10"/>
        <v>A3</v>
      </c>
      <c r="BG42" s="153" t="str">
        <f t="shared" si="11"/>
        <v>B3</v>
      </c>
      <c r="BH42" s="145" t="str">
        <f t="shared" si="14"/>
        <v>A3;B3</v>
      </c>
    </row>
    <row r="43" spans="2:60" ht="30" customHeight="1">
      <c r="B43" s="156" t="s">
        <v>700</v>
      </c>
      <c r="C43" s="65" t="s">
        <v>701</v>
      </c>
      <c r="D43" s="66" t="s">
        <v>702</v>
      </c>
      <c r="E43" s="157" t="s">
        <v>703</v>
      </c>
      <c r="F43" s="158" t="s">
        <v>72</v>
      </c>
      <c r="G43" s="158" t="s">
        <v>72</v>
      </c>
      <c r="H43" s="159" t="s">
        <v>470</v>
      </c>
      <c r="I43" s="159" t="s">
        <v>691</v>
      </c>
      <c r="J43" s="159" t="s">
        <v>472</v>
      </c>
      <c r="K43" s="159" t="s">
        <v>536</v>
      </c>
      <c r="L43" s="159" t="s">
        <v>451</v>
      </c>
      <c r="M43" s="160">
        <v>55161</v>
      </c>
      <c r="N43" s="161" t="s">
        <v>704</v>
      </c>
      <c r="O43" s="162">
        <v>227462721</v>
      </c>
      <c r="P43" s="163" t="s">
        <v>705</v>
      </c>
      <c r="Q43" s="160">
        <v>56961</v>
      </c>
      <c r="R43" s="161" t="s">
        <v>706</v>
      </c>
      <c r="S43" s="162">
        <v>219488164.93000001</v>
      </c>
      <c r="T43" s="163" t="s">
        <v>707</v>
      </c>
      <c r="U43" s="160">
        <v>57238</v>
      </c>
      <c r="V43" s="161" t="s">
        <v>708</v>
      </c>
      <c r="W43" s="162">
        <v>220069192.06999999</v>
      </c>
      <c r="X43" s="163" t="s">
        <v>709</v>
      </c>
      <c r="Y43" s="160">
        <v>58736</v>
      </c>
      <c r="Z43" s="161" t="s">
        <v>685</v>
      </c>
      <c r="AA43" s="162" t="s">
        <v>18</v>
      </c>
      <c r="AB43" s="163" t="s">
        <v>18</v>
      </c>
      <c r="AC43" s="160">
        <v>57859</v>
      </c>
      <c r="AD43" s="161" t="s">
        <v>686</v>
      </c>
      <c r="AE43" s="161" t="s">
        <v>18</v>
      </c>
      <c r="AF43" s="163" t="s">
        <v>18</v>
      </c>
      <c r="AG43" s="160" t="s">
        <v>18</v>
      </c>
      <c r="AH43" s="161" t="s">
        <v>18</v>
      </c>
      <c r="AI43" s="162" t="s">
        <v>18</v>
      </c>
      <c r="AJ43" s="163" t="s">
        <v>18</v>
      </c>
      <c r="AK43" s="169"/>
      <c r="AL43" s="164">
        <v>1</v>
      </c>
      <c r="AM43" s="164">
        <f t="shared" si="8"/>
        <v>0</v>
      </c>
      <c r="AN43" s="164" t="str">
        <f t="shared" si="9"/>
        <v>DI</v>
      </c>
      <c r="AO43" s="153">
        <f t="shared" si="15"/>
        <v>0</v>
      </c>
      <c r="AP43" s="153">
        <f t="shared" si="15"/>
        <v>1</v>
      </c>
      <c r="AQ43" s="153">
        <f t="shared" si="15"/>
        <v>0</v>
      </c>
      <c r="AR43" s="153">
        <f t="shared" si="15"/>
        <v>0</v>
      </c>
      <c r="AS43" s="153">
        <f t="shared" si="15"/>
        <v>0</v>
      </c>
      <c r="AT43" s="153">
        <f t="shared" si="15"/>
        <v>0</v>
      </c>
      <c r="AU43" s="153">
        <f t="shared" si="15"/>
        <v>0</v>
      </c>
      <c r="AV43" s="153">
        <f t="shared" si="15"/>
        <v>0</v>
      </c>
      <c r="AW43" s="153">
        <f t="shared" si="15"/>
        <v>0</v>
      </c>
      <c r="AX43" s="153"/>
      <c r="AY43" s="205">
        <v>0</v>
      </c>
      <c r="AZ43" s="205">
        <v>1</v>
      </c>
      <c r="BA43" s="205">
        <v>0</v>
      </c>
      <c r="BB43" s="153">
        <v>1</v>
      </c>
      <c r="BC43" s="153">
        <v>0</v>
      </c>
      <c r="BD43" s="153">
        <v>0</v>
      </c>
      <c r="BE43" s="153"/>
      <c r="BF43" s="153" t="str">
        <f t="shared" si="10"/>
        <v>A2</v>
      </c>
      <c r="BG43" s="153" t="str">
        <f t="shared" si="11"/>
        <v>B1</v>
      </c>
      <c r="BH43" s="163" t="str">
        <f t="shared" si="14"/>
        <v>A2;B1</v>
      </c>
    </row>
    <row r="44" spans="2:60" ht="30" customHeight="1">
      <c r="B44" s="166" t="s">
        <v>710</v>
      </c>
      <c r="C44" s="17" t="s">
        <v>711</v>
      </c>
      <c r="D44" s="67" t="s">
        <v>712</v>
      </c>
      <c r="E44" s="154" t="s">
        <v>713</v>
      </c>
      <c r="F44" s="140" t="s">
        <v>72</v>
      </c>
      <c r="G44" s="140" t="s">
        <v>72</v>
      </c>
      <c r="H44" s="167" t="s">
        <v>470</v>
      </c>
      <c r="I44" s="167" t="s">
        <v>691</v>
      </c>
      <c r="J44" s="167" t="s">
        <v>472</v>
      </c>
      <c r="K44" s="167" t="s">
        <v>536</v>
      </c>
      <c r="L44" s="167" t="s">
        <v>451</v>
      </c>
      <c r="M44" s="168">
        <v>862</v>
      </c>
      <c r="N44" s="143" t="s">
        <v>714</v>
      </c>
      <c r="O44" s="169">
        <v>3913913.69</v>
      </c>
      <c r="P44" s="145" t="s">
        <v>715</v>
      </c>
      <c r="Q44" s="168">
        <v>857</v>
      </c>
      <c r="R44" s="143" t="s">
        <v>716</v>
      </c>
      <c r="S44" s="169">
        <v>3857406.76</v>
      </c>
      <c r="T44" s="145" t="s">
        <v>717</v>
      </c>
      <c r="U44" s="168">
        <v>856</v>
      </c>
      <c r="V44" s="143" t="s">
        <v>718</v>
      </c>
      <c r="W44" s="169">
        <v>3841032.6</v>
      </c>
      <c r="X44" s="145" t="s">
        <v>719</v>
      </c>
      <c r="Y44" s="168">
        <v>838</v>
      </c>
      <c r="Z44" s="143" t="s">
        <v>685</v>
      </c>
      <c r="AA44" s="169" t="s">
        <v>18</v>
      </c>
      <c r="AB44" s="145" t="s">
        <v>18</v>
      </c>
      <c r="AC44" s="168">
        <v>832</v>
      </c>
      <c r="AD44" s="143" t="s">
        <v>720</v>
      </c>
      <c r="AE44" s="143" t="s">
        <v>18</v>
      </c>
      <c r="AF44" s="145" t="s">
        <v>18</v>
      </c>
      <c r="AG44" s="168" t="s">
        <v>18</v>
      </c>
      <c r="AH44" s="143" t="s">
        <v>18</v>
      </c>
      <c r="AI44" s="169" t="s">
        <v>18</v>
      </c>
      <c r="AJ44" s="145" t="s">
        <v>18</v>
      </c>
      <c r="AK44" s="169"/>
      <c r="AL44" s="164">
        <v>1</v>
      </c>
      <c r="AM44" s="164">
        <f t="shared" si="8"/>
        <v>0</v>
      </c>
      <c r="AN44" s="164" t="str">
        <f t="shared" si="9"/>
        <v>DI</v>
      </c>
      <c r="AO44" s="153">
        <f t="shared" si="15"/>
        <v>0</v>
      </c>
      <c r="AP44" s="153">
        <f t="shared" si="15"/>
        <v>1</v>
      </c>
      <c r="AQ44" s="153">
        <f t="shared" si="15"/>
        <v>0</v>
      </c>
      <c r="AR44" s="153">
        <f t="shared" si="15"/>
        <v>0</v>
      </c>
      <c r="AS44" s="153">
        <f t="shared" si="15"/>
        <v>0</v>
      </c>
      <c r="AT44" s="153">
        <f t="shared" si="15"/>
        <v>0</v>
      </c>
      <c r="AU44" s="153">
        <f t="shared" si="15"/>
        <v>0</v>
      </c>
      <c r="AV44" s="153">
        <f t="shared" si="15"/>
        <v>0</v>
      </c>
      <c r="AW44" s="153">
        <f t="shared" si="15"/>
        <v>0</v>
      </c>
      <c r="AX44" s="153"/>
      <c r="AY44" s="205">
        <v>0</v>
      </c>
      <c r="AZ44" s="205">
        <v>1</v>
      </c>
      <c r="BA44" s="205">
        <v>0</v>
      </c>
      <c r="BB44" s="153">
        <v>1</v>
      </c>
      <c r="BC44" s="153">
        <v>0</v>
      </c>
      <c r="BD44" s="153">
        <v>0</v>
      </c>
      <c r="BE44" s="153"/>
      <c r="BF44" s="153" t="str">
        <f t="shared" si="10"/>
        <v>A2</v>
      </c>
      <c r="BG44" s="153" t="str">
        <f t="shared" si="11"/>
        <v>B1</v>
      </c>
      <c r="BH44" s="145" t="str">
        <f t="shared" si="14"/>
        <v>A2;B1</v>
      </c>
    </row>
    <row r="45" spans="2:60" ht="30" customHeight="1">
      <c r="B45" s="156" t="s">
        <v>721</v>
      </c>
      <c r="C45" s="65" t="s">
        <v>722</v>
      </c>
      <c r="D45" s="66" t="s">
        <v>723</v>
      </c>
      <c r="E45" s="157" t="s">
        <v>713</v>
      </c>
      <c r="F45" s="158" t="s">
        <v>72</v>
      </c>
      <c r="G45" s="158" t="s">
        <v>72</v>
      </c>
      <c r="H45" s="159" t="s">
        <v>470</v>
      </c>
      <c r="I45" s="159" t="s">
        <v>691</v>
      </c>
      <c r="J45" s="159" t="s">
        <v>472</v>
      </c>
      <c r="K45" s="159" t="s">
        <v>536</v>
      </c>
      <c r="L45" s="159" t="s">
        <v>451</v>
      </c>
      <c r="M45" s="160" t="s">
        <v>18</v>
      </c>
      <c r="N45" s="161" t="s">
        <v>18</v>
      </c>
      <c r="O45" s="162" t="s">
        <v>18</v>
      </c>
      <c r="P45" s="163" t="s">
        <v>18</v>
      </c>
      <c r="Q45" s="160" t="s">
        <v>18</v>
      </c>
      <c r="R45" s="161" t="s">
        <v>18</v>
      </c>
      <c r="S45" s="162" t="s">
        <v>18</v>
      </c>
      <c r="T45" s="163" t="s">
        <v>18</v>
      </c>
      <c r="U45" s="160" t="s">
        <v>18</v>
      </c>
      <c r="V45" s="161" t="s">
        <v>18</v>
      </c>
      <c r="W45" s="162" t="s">
        <v>18</v>
      </c>
      <c r="X45" s="163" t="s">
        <v>18</v>
      </c>
      <c r="Y45" s="160" t="s">
        <v>18</v>
      </c>
      <c r="Z45" s="161" t="s">
        <v>18</v>
      </c>
      <c r="AA45" s="162" t="s">
        <v>18</v>
      </c>
      <c r="AB45" s="163" t="s">
        <v>18</v>
      </c>
      <c r="AC45" s="160" t="s">
        <v>18</v>
      </c>
      <c r="AD45" s="161" t="s">
        <v>18</v>
      </c>
      <c r="AE45" s="161" t="s">
        <v>18</v>
      </c>
      <c r="AF45" s="163" t="s">
        <v>18</v>
      </c>
      <c r="AG45" s="160" t="s">
        <v>18</v>
      </c>
      <c r="AH45" s="161" t="s">
        <v>18</v>
      </c>
      <c r="AI45" s="162" t="s">
        <v>18</v>
      </c>
      <c r="AJ45" s="163" t="s">
        <v>18</v>
      </c>
      <c r="AK45" s="169"/>
      <c r="AL45" s="164">
        <v>1</v>
      </c>
      <c r="AM45" s="164">
        <f t="shared" si="8"/>
        <v>0</v>
      </c>
      <c r="AN45" s="164" t="str">
        <f t="shared" si="9"/>
        <v>DI</v>
      </c>
      <c r="AO45" s="153">
        <f t="shared" si="15"/>
        <v>0</v>
      </c>
      <c r="AP45" s="153">
        <f t="shared" si="15"/>
        <v>1</v>
      </c>
      <c r="AQ45" s="153">
        <f t="shared" si="15"/>
        <v>0</v>
      </c>
      <c r="AR45" s="153">
        <f t="shared" si="15"/>
        <v>0</v>
      </c>
      <c r="AS45" s="153">
        <f t="shared" si="15"/>
        <v>0</v>
      </c>
      <c r="AT45" s="153">
        <f t="shared" si="15"/>
        <v>0</v>
      </c>
      <c r="AU45" s="153">
        <f t="shared" si="15"/>
        <v>0</v>
      </c>
      <c r="AV45" s="153">
        <f t="shared" si="15"/>
        <v>0</v>
      </c>
      <c r="AW45" s="153">
        <f t="shared" si="15"/>
        <v>0</v>
      </c>
      <c r="AX45" s="153"/>
      <c r="AY45" s="153">
        <v>1</v>
      </c>
      <c r="AZ45" s="153">
        <v>0</v>
      </c>
      <c r="BA45" s="153">
        <v>0</v>
      </c>
      <c r="BB45" s="153">
        <v>1</v>
      </c>
      <c r="BC45" s="153">
        <v>0</v>
      </c>
      <c r="BD45" s="153">
        <v>0</v>
      </c>
      <c r="BE45" s="153"/>
      <c r="BF45" s="153" t="str">
        <f t="shared" si="10"/>
        <v>A1</v>
      </c>
      <c r="BG45" s="153" t="str">
        <f t="shared" si="11"/>
        <v>B1</v>
      </c>
      <c r="BH45" s="163" t="str">
        <f t="shared" si="14"/>
        <v>A1;B1</v>
      </c>
    </row>
    <row r="46" spans="2:60" ht="30" customHeight="1">
      <c r="B46" s="166" t="s">
        <v>724</v>
      </c>
      <c r="C46" s="17" t="s">
        <v>725</v>
      </c>
      <c r="D46" s="67" t="s">
        <v>726</v>
      </c>
      <c r="E46" s="154" t="s">
        <v>713</v>
      </c>
      <c r="F46" s="140" t="s">
        <v>72</v>
      </c>
      <c r="G46" s="140" t="s">
        <v>72</v>
      </c>
      <c r="H46" s="167" t="s">
        <v>470</v>
      </c>
      <c r="I46" s="167" t="s">
        <v>691</v>
      </c>
      <c r="J46" s="167" t="s">
        <v>472</v>
      </c>
      <c r="K46" s="167" t="s">
        <v>536</v>
      </c>
      <c r="L46" s="167" t="s">
        <v>451</v>
      </c>
      <c r="M46" s="168" t="s">
        <v>18</v>
      </c>
      <c r="N46" s="143" t="s">
        <v>18</v>
      </c>
      <c r="O46" s="169" t="s">
        <v>18</v>
      </c>
      <c r="P46" s="145" t="s">
        <v>18</v>
      </c>
      <c r="Q46" s="168" t="s">
        <v>18</v>
      </c>
      <c r="R46" s="143" t="s">
        <v>18</v>
      </c>
      <c r="S46" s="169" t="s">
        <v>18</v>
      </c>
      <c r="T46" s="145" t="s">
        <v>18</v>
      </c>
      <c r="U46" s="168" t="s">
        <v>18</v>
      </c>
      <c r="V46" s="143" t="s">
        <v>18</v>
      </c>
      <c r="W46" s="169" t="s">
        <v>18</v>
      </c>
      <c r="X46" s="145" t="s">
        <v>18</v>
      </c>
      <c r="Y46" s="168" t="s">
        <v>18</v>
      </c>
      <c r="Z46" s="143" t="s">
        <v>18</v>
      </c>
      <c r="AA46" s="169" t="s">
        <v>18</v>
      </c>
      <c r="AB46" s="145" t="s">
        <v>18</v>
      </c>
      <c r="AC46" s="168" t="s">
        <v>18</v>
      </c>
      <c r="AD46" s="143" t="s">
        <v>18</v>
      </c>
      <c r="AE46" s="143" t="s">
        <v>18</v>
      </c>
      <c r="AF46" s="145" t="s">
        <v>18</v>
      </c>
      <c r="AG46" s="168" t="s">
        <v>18</v>
      </c>
      <c r="AH46" s="143" t="s">
        <v>18</v>
      </c>
      <c r="AI46" s="169" t="s">
        <v>18</v>
      </c>
      <c r="AJ46" s="145" t="s">
        <v>18</v>
      </c>
      <c r="AK46" s="169"/>
      <c r="AL46" s="164">
        <v>1</v>
      </c>
      <c r="AM46" s="164">
        <f t="shared" si="8"/>
        <v>0</v>
      </c>
      <c r="AN46" s="164" t="str">
        <f t="shared" si="9"/>
        <v>DI</v>
      </c>
      <c r="AO46" s="153">
        <f t="shared" si="15"/>
        <v>0</v>
      </c>
      <c r="AP46" s="153">
        <f t="shared" si="15"/>
        <v>1</v>
      </c>
      <c r="AQ46" s="153">
        <f t="shared" si="15"/>
        <v>0</v>
      </c>
      <c r="AR46" s="153">
        <f t="shared" si="15"/>
        <v>0</v>
      </c>
      <c r="AS46" s="153">
        <f t="shared" si="15"/>
        <v>0</v>
      </c>
      <c r="AT46" s="153">
        <f t="shared" si="15"/>
        <v>0</v>
      </c>
      <c r="AU46" s="153">
        <f t="shared" si="15"/>
        <v>0</v>
      </c>
      <c r="AV46" s="153">
        <f t="shared" si="15"/>
        <v>0</v>
      </c>
      <c r="AW46" s="153">
        <f t="shared" si="15"/>
        <v>0</v>
      </c>
      <c r="AX46" s="153"/>
      <c r="AY46" s="153">
        <v>1</v>
      </c>
      <c r="AZ46" s="153">
        <v>0</v>
      </c>
      <c r="BA46" s="153">
        <v>0</v>
      </c>
      <c r="BB46" s="153">
        <v>1</v>
      </c>
      <c r="BC46" s="153">
        <v>0</v>
      </c>
      <c r="BD46" s="153">
        <v>0</v>
      </c>
      <c r="BE46" s="153"/>
      <c r="BF46" s="153" t="str">
        <f t="shared" si="10"/>
        <v>A1</v>
      </c>
      <c r="BG46" s="153" t="str">
        <f t="shared" si="11"/>
        <v>B1</v>
      </c>
      <c r="BH46" s="145" t="str">
        <f t="shared" si="14"/>
        <v>A1;B1</v>
      </c>
    </row>
    <row r="47" spans="2:60" ht="45">
      <c r="B47" s="156" t="s">
        <v>727</v>
      </c>
      <c r="C47" s="65" t="s">
        <v>728</v>
      </c>
      <c r="D47" s="66" t="s">
        <v>729</v>
      </c>
      <c r="E47" s="157" t="s">
        <v>730</v>
      </c>
      <c r="F47" s="158" t="s">
        <v>74</v>
      </c>
      <c r="G47" s="158" t="s">
        <v>74</v>
      </c>
      <c r="H47" s="159" t="s">
        <v>470</v>
      </c>
      <c r="I47" s="159" t="s">
        <v>691</v>
      </c>
      <c r="J47" s="159" t="s">
        <v>692</v>
      </c>
      <c r="K47" s="159" t="s">
        <v>693</v>
      </c>
      <c r="L47" s="159" t="s">
        <v>451</v>
      </c>
      <c r="M47" s="160">
        <v>79449</v>
      </c>
      <c r="N47" s="161" t="s">
        <v>694</v>
      </c>
      <c r="O47" s="162">
        <v>449156681</v>
      </c>
      <c r="P47" s="163" t="s">
        <v>695</v>
      </c>
      <c r="Q47" s="160">
        <v>78290</v>
      </c>
      <c r="R47" s="161" t="s">
        <v>696</v>
      </c>
      <c r="S47" s="162">
        <v>430969139.22000003</v>
      </c>
      <c r="T47" s="163" t="s">
        <v>697</v>
      </c>
      <c r="U47" s="160">
        <v>73690</v>
      </c>
      <c r="V47" s="161" t="s">
        <v>696</v>
      </c>
      <c r="W47" s="162">
        <v>419705813.33999997</v>
      </c>
      <c r="X47" s="163" t="s">
        <v>697</v>
      </c>
      <c r="Y47" s="160">
        <v>72408</v>
      </c>
      <c r="Z47" s="161" t="s">
        <v>696</v>
      </c>
      <c r="AA47" s="162">
        <v>407706792.81</v>
      </c>
      <c r="AB47" s="163" t="s">
        <v>697</v>
      </c>
      <c r="AC47" s="160">
        <v>67471</v>
      </c>
      <c r="AD47" s="161" t="s">
        <v>698</v>
      </c>
      <c r="AE47" s="161">
        <v>384016329.48000002</v>
      </c>
      <c r="AF47" s="163" t="s">
        <v>699</v>
      </c>
      <c r="AG47" s="160" t="s">
        <v>18</v>
      </c>
      <c r="AH47" s="161" t="s">
        <v>18</v>
      </c>
      <c r="AI47" s="162" t="s">
        <v>18</v>
      </c>
      <c r="AJ47" s="163" t="s">
        <v>18</v>
      </c>
      <c r="AK47" s="169"/>
      <c r="AL47" s="164">
        <v>1</v>
      </c>
      <c r="AM47" s="164">
        <f t="shared" si="8"/>
        <v>0</v>
      </c>
      <c r="AN47" s="164" t="str">
        <f t="shared" si="9"/>
        <v>DI</v>
      </c>
      <c r="AO47" s="153">
        <f t="shared" si="15"/>
        <v>0</v>
      </c>
      <c r="AP47" s="153">
        <f t="shared" si="15"/>
        <v>1</v>
      </c>
      <c r="AQ47" s="153">
        <f t="shared" si="15"/>
        <v>0</v>
      </c>
      <c r="AR47" s="153">
        <f t="shared" si="15"/>
        <v>0</v>
      </c>
      <c r="AS47" s="153">
        <f t="shared" si="15"/>
        <v>0</v>
      </c>
      <c r="AT47" s="153">
        <f t="shared" si="15"/>
        <v>0</v>
      </c>
      <c r="AU47" s="153">
        <f t="shared" si="15"/>
        <v>0</v>
      </c>
      <c r="AV47" s="153">
        <f t="shared" si="15"/>
        <v>0</v>
      </c>
      <c r="AW47" s="153">
        <f t="shared" si="15"/>
        <v>0</v>
      </c>
      <c r="AX47" s="153"/>
      <c r="AY47" s="153">
        <v>0</v>
      </c>
      <c r="AZ47" s="153">
        <v>0</v>
      </c>
      <c r="BA47" s="153">
        <v>1</v>
      </c>
      <c r="BB47" s="153">
        <v>0</v>
      </c>
      <c r="BC47" s="153">
        <v>0</v>
      </c>
      <c r="BD47" s="153">
        <v>1</v>
      </c>
      <c r="BE47" s="153"/>
      <c r="BF47" s="153" t="str">
        <f t="shared" si="10"/>
        <v>A3</v>
      </c>
      <c r="BG47" s="153" t="str">
        <f t="shared" si="11"/>
        <v>B3</v>
      </c>
      <c r="BH47" s="163" t="str">
        <f t="shared" si="14"/>
        <v>A3;B3</v>
      </c>
    </row>
    <row r="48" spans="2:60" ht="45">
      <c r="B48" s="166" t="s">
        <v>731</v>
      </c>
      <c r="C48" s="17" t="s">
        <v>732</v>
      </c>
      <c r="D48" s="67" t="s">
        <v>733</v>
      </c>
      <c r="E48" s="154" t="s">
        <v>734</v>
      </c>
      <c r="F48" s="140" t="s">
        <v>78</v>
      </c>
      <c r="G48" s="140" t="s">
        <v>66</v>
      </c>
      <c r="H48" s="167" t="s">
        <v>470</v>
      </c>
      <c r="I48" s="167" t="s">
        <v>691</v>
      </c>
      <c r="J48" s="167" t="s">
        <v>472</v>
      </c>
      <c r="K48" s="167" t="s">
        <v>623</v>
      </c>
      <c r="L48" s="167" t="s">
        <v>451</v>
      </c>
      <c r="M48" s="168">
        <v>11804</v>
      </c>
      <c r="N48" s="143" t="s">
        <v>735</v>
      </c>
      <c r="O48" s="169" t="s">
        <v>18</v>
      </c>
      <c r="P48" s="145" t="s">
        <v>18</v>
      </c>
      <c r="Q48" s="168">
        <v>10786</v>
      </c>
      <c r="R48" s="143" t="s">
        <v>736</v>
      </c>
      <c r="S48" s="169" t="s">
        <v>18</v>
      </c>
      <c r="T48" s="145" t="s">
        <v>18</v>
      </c>
      <c r="U48" s="168">
        <v>9873</v>
      </c>
      <c r="V48" s="143" t="s">
        <v>737</v>
      </c>
      <c r="W48" s="169" t="s">
        <v>18</v>
      </c>
      <c r="X48" s="145" t="s">
        <v>18</v>
      </c>
      <c r="Y48" s="168">
        <v>9066</v>
      </c>
      <c r="Z48" s="143" t="s">
        <v>738</v>
      </c>
      <c r="AA48" s="169" t="s">
        <v>18</v>
      </c>
      <c r="AB48" s="145" t="s">
        <v>18</v>
      </c>
      <c r="AC48" s="168">
        <v>8250</v>
      </c>
      <c r="AD48" s="143" t="s">
        <v>739</v>
      </c>
      <c r="AE48" s="143" t="s">
        <v>18</v>
      </c>
      <c r="AF48" s="145" t="s">
        <v>740</v>
      </c>
      <c r="AG48" s="168">
        <v>7585</v>
      </c>
      <c r="AH48" s="143" t="s">
        <v>741</v>
      </c>
      <c r="AI48" s="169" t="s">
        <v>18</v>
      </c>
      <c r="AJ48" s="145" t="s">
        <v>18</v>
      </c>
      <c r="AK48" s="169"/>
      <c r="AL48" s="164">
        <v>1</v>
      </c>
      <c r="AM48" s="164">
        <f t="shared" si="8"/>
        <v>0</v>
      </c>
      <c r="AN48" s="164" t="str">
        <f t="shared" si="9"/>
        <v>DI</v>
      </c>
      <c r="AO48" s="153">
        <f t="shared" si="15"/>
        <v>0</v>
      </c>
      <c r="AP48" s="153">
        <f t="shared" si="15"/>
        <v>1</v>
      </c>
      <c r="AQ48" s="153">
        <f t="shared" si="15"/>
        <v>0</v>
      </c>
      <c r="AR48" s="153">
        <f t="shared" si="15"/>
        <v>0</v>
      </c>
      <c r="AS48" s="153">
        <f t="shared" si="15"/>
        <v>0</v>
      </c>
      <c r="AT48" s="153">
        <f t="shared" si="15"/>
        <v>0</v>
      </c>
      <c r="AU48" s="153">
        <f t="shared" si="15"/>
        <v>0</v>
      </c>
      <c r="AV48" s="153">
        <f t="shared" si="15"/>
        <v>0</v>
      </c>
      <c r="AW48" s="153">
        <f t="shared" si="15"/>
        <v>0</v>
      </c>
      <c r="AX48" s="153"/>
      <c r="AY48" s="153">
        <v>0</v>
      </c>
      <c r="AZ48" s="153">
        <v>1</v>
      </c>
      <c r="BA48" s="153">
        <v>0</v>
      </c>
      <c r="BB48" s="153">
        <v>0</v>
      </c>
      <c r="BC48" s="153">
        <v>1</v>
      </c>
      <c r="BD48" s="153">
        <v>0</v>
      </c>
      <c r="BE48" s="153"/>
      <c r="BF48" s="153" t="str">
        <f t="shared" si="10"/>
        <v>A2</v>
      </c>
      <c r="BG48" s="153" t="str">
        <f t="shared" si="11"/>
        <v>B2</v>
      </c>
      <c r="BH48" s="145" t="str">
        <f t="shared" si="14"/>
        <v>A2;B2</v>
      </c>
    </row>
    <row r="49" spans="2:60" ht="30" customHeight="1">
      <c r="B49" s="156" t="s">
        <v>742</v>
      </c>
      <c r="C49" s="65" t="s">
        <v>743</v>
      </c>
      <c r="D49" s="66" t="s">
        <v>744</v>
      </c>
      <c r="E49" s="157" t="s">
        <v>745</v>
      </c>
      <c r="F49" s="158" t="s">
        <v>72</v>
      </c>
      <c r="G49" s="158" t="s">
        <v>72</v>
      </c>
      <c r="H49" s="159" t="s">
        <v>470</v>
      </c>
      <c r="I49" s="159" t="s">
        <v>691</v>
      </c>
      <c r="J49" s="159" t="s">
        <v>472</v>
      </c>
      <c r="K49" s="159" t="s">
        <v>536</v>
      </c>
      <c r="L49" s="159" t="s">
        <v>451</v>
      </c>
      <c r="M49" s="160">
        <v>810</v>
      </c>
      <c r="N49" s="161" t="s">
        <v>746</v>
      </c>
      <c r="O49" s="162">
        <v>32787346.57</v>
      </c>
      <c r="P49" s="163" t="s">
        <v>747</v>
      </c>
      <c r="Q49" s="160">
        <v>821</v>
      </c>
      <c r="R49" s="161" t="s">
        <v>748</v>
      </c>
      <c r="S49" s="162">
        <v>32463059.039999999</v>
      </c>
      <c r="T49" s="163" t="s">
        <v>749</v>
      </c>
      <c r="U49" s="160">
        <v>822</v>
      </c>
      <c r="V49" s="161" t="s">
        <v>750</v>
      </c>
      <c r="W49" s="162">
        <v>32291561.690000001</v>
      </c>
      <c r="X49" s="163" t="s">
        <v>751</v>
      </c>
      <c r="Y49" s="160">
        <v>852</v>
      </c>
      <c r="Z49" s="161" t="s">
        <v>685</v>
      </c>
      <c r="AA49" s="162" t="s">
        <v>18</v>
      </c>
      <c r="AB49" s="163" t="s">
        <v>18</v>
      </c>
      <c r="AC49" s="160">
        <v>835</v>
      </c>
      <c r="AD49" s="161" t="s">
        <v>686</v>
      </c>
      <c r="AE49" s="161" t="s">
        <v>18</v>
      </c>
      <c r="AF49" s="163" t="s">
        <v>18</v>
      </c>
      <c r="AG49" s="160" t="s">
        <v>18</v>
      </c>
      <c r="AH49" s="161" t="s">
        <v>18</v>
      </c>
      <c r="AI49" s="162" t="s">
        <v>18</v>
      </c>
      <c r="AJ49" s="163" t="s">
        <v>18</v>
      </c>
      <c r="AK49" s="169"/>
      <c r="AL49" s="164">
        <v>1</v>
      </c>
      <c r="AM49" s="164">
        <f t="shared" si="8"/>
        <v>0</v>
      </c>
      <c r="AN49" s="164" t="str">
        <f t="shared" si="9"/>
        <v>DI</v>
      </c>
      <c r="AO49" s="153">
        <f t="shared" si="15"/>
        <v>0</v>
      </c>
      <c r="AP49" s="153">
        <f t="shared" si="15"/>
        <v>1</v>
      </c>
      <c r="AQ49" s="153">
        <f t="shared" si="15"/>
        <v>0</v>
      </c>
      <c r="AR49" s="153">
        <f t="shared" si="15"/>
        <v>0</v>
      </c>
      <c r="AS49" s="153">
        <f t="shared" si="15"/>
        <v>0</v>
      </c>
      <c r="AT49" s="153">
        <f t="shared" si="15"/>
        <v>0</v>
      </c>
      <c r="AU49" s="153">
        <f t="shared" si="15"/>
        <v>0</v>
      </c>
      <c r="AV49" s="153">
        <f t="shared" si="15"/>
        <v>0</v>
      </c>
      <c r="AW49" s="153">
        <f t="shared" si="15"/>
        <v>0</v>
      </c>
      <c r="AX49" s="153"/>
      <c r="AY49" s="205">
        <v>0</v>
      </c>
      <c r="AZ49" s="205">
        <v>1</v>
      </c>
      <c r="BA49" s="205">
        <v>0</v>
      </c>
      <c r="BB49" s="153">
        <v>1</v>
      </c>
      <c r="BC49" s="153">
        <v>0</v>
      </c>
      <c r="BD49" s="153">
        <v>0</v>
      </c>
      <c r="BE49" s="153"/>
      <c r="BF49" s="153" t="str">
        <f t="shared" si="10"/>
        <v>A2</v>
      </c>
      <c r="BG49" s="153" t="str">
        <f t="shared" si="11"/>
        <v>B1</v>
      </c>
      <c r="BH49" s="163" t="str">
        <f t="shared" si="14"/>
        <v>A2;B1</v>
      </c>
    </row>
    <row r="50" spans="2:60" ht="30" customHeight="1">
      <c r="B50" s="166" t="s">
        <v>752</v>
      </c>
      <c r="C50" s="17" t="s">
        <v>753</v>
      </c>
      <c r="D50" s="67" t="s">
        <v>754</v>
      </c>
      <c r="E50" s="154" t="s">
        <v>755</v>
      </c>
      <c r="F50" s="140" t="s">
        <v>72</v>
      </c>
      <c r="G50" s="140" t="s">
        <v>72</v>
      </c>
      <c r="H50" s="167" t="s">
        <v>470</v>
      </c>
      <c r="I50" s="167" t="s">
        <v>691</v>
      </c>
      <c r="J50" s="167" t="s">
        <v>472</v>
      </c>
      <c r="K50" s="167" t="s">
        <v>536</v>
      </c>
      <c r="L50" s="167" t="s">
        <v>451</v>
      </c>
      <c r="M50" s="168">
        <v>27</v>
      </c>
      <c r="N50" s="143" t="s">
        <v>746</v>
      </c>
      <c r="O50" s="169">
        <v>956890.2</v>
      </c>
      <c r="P50" s="145" t="s">
        <v>747</v>
      </c>
      <c r="Q50" s="168">
        <v>27</v>
      </c>
      <c r="R50" s="143" t="s">
        <v>748</v>
      </c>
      <c r="S50" s="169">
        <v>928353.12</v>
      </c>
      <c r="T50" s="145" t="s">
        <v>749</v>
      </c>
      <c r="U50" s="168">
        <v>27</v>
      </c>
      <c r="V50" s="143" t="s">
        <v>750</v>
      </c>
      <c r="W50" s="169">
        <v>928353.12</v>
      </c>
      <c r="X50" s="145" t="s">
        <v>751</v>
      </c>
      <c r="Y50" s="168">
        <v>27</v>
      </c>
      <c r="Z50" s="143" t="s">
        <v>685</v>
      </c>
      <c r="AA50" s="169" t="s">
        <v>18</v>
      </c>
      <c r="AB50" s="145" t="s">
        <v>18</v>
      </c>
      <c r="AC50" s="168" t="s">
        <v>18</v>
      </c>
      <c r="AD50" s="143" t="s">
        <v>18</v>
      </c>
      <c r="AE50" s="143" t="s">
        <v>18</v>
      </c>
      <c r="AF50" s="145" t="s">
        <v>18</v>
      </c>
      <c r="AG50" s="168" t="s">
        <v>18</v>
      </c>
      <c r="AH50" s="143" t="s">
        <v>18</v>
      </c>
      <c r="AI50" s="169" t="s">
        <v>18</v>
      </c>
      <c r="AJ50" s="145" t="s">
        <v>18</v>
      </c>
      <c r="AK50" s="169"/>
      <c r="AL50" s="164">
        <v>1</v>
      </c>
      <c r="AM50" s="164">
        <f t="shared" si="8"/>
        <v>0</v>
      </c>
      <c r="AN50" s="164" t="str">
        <f t="shared" si="9"/>
        <v>DI</v>
      </c>
      <c r="AO50" s="153">
        <f t="shared" si="15"/>
        <v>0</v>
      </c>
      <c r="AP50" s="153">
        <f t="shared" si="15"/>
        <v>1</v>
      </c>
      <c r="AQ50" s="153">
        <f t="shared" si="15"/>
        <v>0</v>
      </c>
      <c r="AR50" s="153">
        <f t="shared" si="15"/>
        <v>0</v>
      </c>
      <c r="AS50" s="153">
        <f t="shared" si="15"/>
        <v>0</v>
      </c>
      <c r="AT50" s="153">
        <f t="shared" si="15"/>
        <v>0</v>
      </c>
      <c r="AU50" s="153">
        <f t="shared" si="15"/>
        <v>0</v>
      </c>
      <c r="AV50" s="153">
        <f t="shared" si="15"/>
        <v>0</v>
      </c>
      <c r="AW50" s="153">
        <f t="shared" si="15"/>
        <v>0</v>
      </c>
      <c r="AX50" s="153"/>
      <c r="AY50" s="153">
        <v>1</v>
      </c>
      <c r="AZ50" s="153">
        <v>0</v>
      </c>
      <c r="BA50" s="153">
        <v>0</v>
      </c>
      <c r="BB50" s="153">
        <v>1</v>
      </c>
      <c r="BC50" s="153">
        <v>0</v>
      </c>
      <c r="BD50" s="153">
        <v>0</v>
      </c>
      <c r="BE50" s="153"/>
      <c r="BF50" s="153" t="str">
        <f t="shared" si="10"/>
        <v>A1</v>
      </c>
      <c r="BG50" s="153" t="str">
        <f t="shared" si="11"/>
        <v>B1</v>
      </c>
      <c r="BH50" s="145" t="str">
        <f t="shared" si="14"/>
        <v>A1;B1</v>
      </c>
    </row>
    <row r="51" spans="2:60" ht="30" customHeight="1">
      <c r="B51" s="156" t="s">
        <v>756</v>
      </c>
      <c r="C51" s="65" t="s">
        <v>757</v>
      </c>
      <c r="D51" s="66" t="s">
        <v>758</v>
      </c>
      <c r="E51" s="157" t="s">
        <v>755</v>
      </c>
      <c r="F51" s="158" t="s">
        <v>72</v>
      </c>
      <c r="G51" s="158" t="s">
        <v>72</v>
      </c>
      <c r="H51" s="159" t="s">
        <v>470</v>
      </c>
      <c r="I51" s="159" t="s">
        <v>691</v>
      </c>
      <c r="J51" s="159" t="s">
        <v>472</v>
      </c>
      <c r="K51" s="159" t="s">
        <v>536</v>
      </c>
      <c r="L51" s="159" t="s">
        <v>451</v>
      </c>
      <c r="M51" s="160" t="s">
        <v>18</v>
      </c>
      <c r="N51" s="161" t="s">
        <v>18</v>
      </c>
      <c r="O51" s="162" t="s">
        <v>18</v>
      </c>
      <c r="P51" s="163" t="s">
        <v>18</v>
      </c>
      <c r="Q51" s="160" t="s">
        <v>18</v>
      </c>
      <c r="R51" s="161" t="s">
        <v>18</v>
      </c>
      <c r="S51" s="162" t="s">
        <v>18</v>
      </c>
      <c r="T51" s="163" t="s">
        <v>18</v>
      </c>
      <c r="U51" s="160" t="s">
        <v>18</v>
      </c>
      <c r="V51" s="161" t="s">
        <v>18</v>
      </c>
      <c r="W51" s="162" t="s">
        <v>18</v>
      </c>
      <c r="X51" s="163" t="s">
        <v>18</v>
      </c>
      <c r="Y51" s="160" t="s">
        <v>18</v>
      </c>
      <c r="Z51" s="161" t="s">
        <v>18</v>
      </c>
      <c r="AA51" s="162" t="s">
        <v>18</v>
      </c>
      <c r="AB51" s="163" t="s">
        <v>18</v>
      </c>
      <c r="AC51" s="160" t="s">
        <v>18</v>
      </c>
      <c r="AD51" s="161" t="s">
        <v>18</v>
      </c>
      <c r="AE51" s="161" t="s">
        <v>18</v>
      </c>
      <c r="AF51" s="163" t="s">
        <v>18</v>
      </c>
      <c r="AG51" s="160" t="s">
        <v>18</v>
      </c>
      <c r="AH51" s="161" t="s">
        <v>18</v>
      </c>
      <c r="AI51" s="162" t="s">
        <v>18</v>
      </c>
      <c r="AJ51" s="163" t="s">
        <v>18</v>
      </c>
      <c r="AK51" s="169"/>
      <c r="AL51" s="164">
        <v>1</v>
      </c>
      <c r="AM51" s="164">
        <f t="shared" si="8"/>
        <v>0</v>
      </c>
      <c r="AN51" s="164" t="str">
        <f t="shared" si="9"/>
        <v>DI</v>
      </c>
      <c r="AO51" s="153">
        <f t="shared" si="15"/>
        <v>0</v>
      </c>
      <c r="AP51" s="153">
        <f t="shared" si="15"/>
        <v>1</v>
      </c>
      <c r="AQ51" s="153">
        <f t="shared" si="15"/>
        <v>0</v>
      </c>
      <c r="AR51" s="153">
        <f t="shared" si="15"/>
        <v>0</v>
      </c>
      <c r="AS51" s="153">
        <f t="shared" si="15"/>
        <v>0</v>
      </c>
      <c r="AT51" s="153">
        <f t="shared" si="15"/>
        <v>0</v>
      </c>
      <c r="AU51" s="153">
        <f t="shared" si="15"/>
        <v>0</v>
      </c>
      <c r="AV51" s="153">
        <f t="shared" si="15"/>
        <v>0</v>
      </c>
      <c r="AW51" s="153">
        <f t="shared" si="15"/>
        <v>0</v>
      </c>
      <c r="AX51" s="153"/>
      <c r="AY51" s="153">
        <v>1</v>
      </c>
      <c r="AZ51" s="153">
        <v>0</v>
      </c>
      <c r="BA51" s="153">
        <v>0</v>
      </c>
      <c r="BB51" s="153">
        <v>1</v>
      </c>
      <c r="BC51" s="153">
        <v>0</v>
      </c>
      <c r="BD51" s="153">
        <v>0</v>
      </c>
      <c r="BE51" s="153"/>
      <c r="BF51" s="153" t="str">
        <f t="shared" si="10"/>
        <v>A1</v>
      </c>
      <c r="BG51" s="153" t="str">
        <f t="shared" si="11"/>
        <v>B1</v>
      </c>
      <c r="BH51" s="163" t="str">
        <f t="shared" si="14"/>
        <v>A1;B1</v>
      </c>
    </row>
    <row r="52" spans="2:60" ht="30" customHeight="1">
      <c r="B52" s="166" t="s">
        <v>759</v>
      </c>
      <c r="C52" s="17" t="s">
        <v>760</v>
      </c>
      <c r="D52" s="67" t="s">
        <v>761</v>
      </c>
      <c r="E52" s="154" t="s">
        <v>755</v>
      </c>
      <c r="F52" s="140" t="s">
        <v>72</v>
      </c>
      <c r="G52" s="140" t="s">
        <v>72</v>
      </c>
      <c r="H52" s="167" t="s">
        <v>470</v>
      </c>
      <c r="I52" s="167" t="s">
        <v>691</v>
      </c>
      <c r="J52" s="167" t="s">
        <v>472</v>
      </c>
      <c r="K52" s="167" t="s">
        <v>536</v>
      </c>
      <c r="L52" s="167" t="s">
        <v>451</v>
      </c>
      <c r="M52" s="168" t="s">
        <v>18</v>
      </c>
      <c r="N52" s="143" t="s">
        <v>18</v>
      </c>
      <c r="O52" s="169" t="s">
        <v>18</v>
      </c>
      <c r="P52" s="145" t="s">
        <v>18</v>
      </c>
      <c r="Q52" s="168" t="s">
        <v>18</v>
      </c>
      <c r="R52" s="143" t="s">
        <v>18</v>
      </c>
      <c r="S52" s="169" t="s">
        <v>18</v>
      </c>
      <c r="T52" s="145" t="s">
        <v>18</v>
      </c>
      <c r="U52" s="168" t="s">
        <v>18</v>
      </c>
      <c r="V52" s="143" t="s">
        <v>18</v>
      </c>
      <c r="W52" s="169" t="s">
        <v>18</v>
      </c>
      <c r="X52" s="145" t="s">
        <v>18</v>
      </c>
      <c r="Y52" s="168" t="s">
        <v>18</v>
      </c>
      <c r="Z52" s="143" t="s">
        <v>18</v>
      </c>
      <c r="AA52" s="169" t="s">
        <v>18</v>
      </c>
      <c r="AB52" s="145" t="s">
        <v>18</v>
      </c>
      <c r="AC52" s="168" t="s">
        <v>18</v>
      </c>
      <c r="AD52" s="143" t="s">
        <v>18</v>
      </c>
      <c r="AE52" s="143" t="s">
        <v>18</v>
      </c>
      <c r="AF52" s="145" t="s">
        <v>18</v>
      </c>
      <c r="AG52" s="168" t="s">
        <v>18</v>
      </c>
      <c r="AH52" s="143" t="s">
        <v>18</v>
      </c>
      <c r="AI52" s="169" t="s">
        <v>18</v>
      </c>
      <c r="AJ52" s="145" t="s">
        <v>18</v>
      </c>
      <c r="AK52" s="169"/>
      <c r="AL52" s="164">
        <v>1</v>
      </c>
      <c r="AM52" s="164">
        <f t="shared" si="8"/>
        <v>0</v>
      </c>
      <c r="AN52" s="164" t="str">
        <f t="shared" si="9"/>
        <v>DI</v>
      </c>
      <c r="AO52" s="153">
        <f t="shared" si="15"/>
        <v>0</v>
      </c>
      <c r="AP52" s="153">
        <f t="shared" si="15"/>
        <v>1</v>
      </c>
      <c r="AQ52" s="153">
        <f t="shared" si="15"/>
        <v>0</v>
      </c>
      <c r="AR52" s="153">
        <f t="shared" si="15"/>
        <v>0</v>
      </c>
      <c r="AS52" s="153">
        <f t="shared" si="15"/>
        <v>0</v>
      </c>
      <c r="AT52" s="153">
        <f t="shared" si="15"/>
        <v>0</v>
      </c>
      <c r="AU52" s="153">
        <f t="shared" si="15"/>
        <v>0</v>
      </c>
      <c r="AV52" s="153">
        <f t="shared" si="15"/>
        <v>0</v>
      </c>
      <c r="AW52" s="153">
        <f t="shared" si="15"/>
        <v>0</v>
      </c>
      <c r="AX52" s="153"/>
      <c r="AY52" s="153">
        <v>1</v>
      </c>
      <c r="AZ52" s="153">
        <v>0</v>
      </c>
      <c r="BA52" s="153">
        <v>0</v>
      </c>
      <c r="BB52" s="153">
        <v>1</v>
      </c>
      <c r="BC52" s="153">
        <v>0</v>
      </c>
      <c r="BD52" s="153">
        <v>0</v>
      </c>
      <c r="BE52" s="153"/>
      <c r="BF52" s="153" t="str">
        <f t="shared" si="10"/>
        <v>A1</v>
      </c>
      <c r="BG52" s="153" t="str">
        <f t="shared" si="11"/>
        <v>B1</v>
      </c>
      <c r="BH52" s="145" t="str">
        <f t="shared" si="14"/>
        <v>A1;B1</v>
      </c>
    </row>
    <row r="53" spans="2:60" ht="61.5" customHeight="1">
      <c r="B53" s="156" t="s">
        <v>762</v>
      </c>
      <c r="C53" s="65" t="s">
        <v>763</v>
      </c>
      <c r="D53" s="66" t="s">
        <v>764</v>
      </c>
      <c r="E53" s="157" t="s">
        <v>765</v>
      </c>
      <c r="F53" s="158" t="s">
        <v>72</v>
      </c>
      <c r="G53" s="158" t="s">
        <v>72</v>
      </c>
      <c r="H53" s="159" t="s">
        <v>470</v>
      </c>
      <c r="I53" s="159" t="s">
        <v>691</v>
      </c>
      <c r="J53" s="159" t="s">
        <v>472</v>
      </c>
      <c r="K53" s="159" t="s">
        <v>536</v>
      </c>
      <c r="L53" s="159" t="s">
        <v>451</v>
      </c>
      <c r="M53" s="160">
        <v>51</v>
      </c>
      <c r="N53" s="161" t="s">
        <v>766</v>
      </c>
      <c r="O53" s="162">
        <v>80502.22</v>
      </c>
      <c r="P53" s="163" t="s">
        <v>767</v>
      </c>
      <c r="Q53" s="160">
        <v>56</v>
      </c>
      <c r="R53" s="161" t="s">
        <v>768</v>
      </c>
      <c r="S53" s="162">
        <v>660072.57999999996</v>
      </c>
      <c r="T53" s="163" t="s">
        <v>769</v>
      </c>
      <c r="U53" s="160">
        <v>58</v>
      </c>
      <c r="V53" s="161" t="s">
        <v>770</v>
      </c>
      <c r="W53" s="162">
        <v>586615.75</v>
      </c>
      <c r="X53" s="163" t="s">
        <v>771</v>
      </c>
      <c r="Y53" s="160" t="s">
        <v>18</v>
      </c>
      <c r="Z53" s="161" t="s">
        <v>18</v>
      </c>
      <c r="AA53" s="162" t="s">
        <v>18</v>
      </c>
      <c r="AB53" s="163" t="s">
        <v>18</v>
      </c>
      <c r="AC53" s="160">
        <v>31</v>
      </c>
      <c r="AD53" s="161" t="s">
        <v>720</v>
      </c>
      <c r="AE53" s="161" t="s">
        <v>18</v>
      </c>
      <c r="AF53" s="163" t="s">
        <v>18</v>
      </c>
      <c r="AG53" s="160" t="s">
        <v>18</v>
      </c>
      <c r="AH53" s="161" t="s">
        <v>18</v>
      </c>
      <c r="AI53" s="162" t="s">
        <v>18</v>
      </c>
      <c r="AJ53" s="163" t="s">
        <v>18</v>
      </c>
      <c r="AK53" s="169"/>
      <c r="AL53" s="164">
        <v>1</v>
      </c>
      <c r="AM53" s="164">
        <f t="shared" si="8"/>
        <v>0</v>
      </c>
      <c r="AN53" s="164" t="str">
        <f t="shared" si="9"/>
        <v>DI</v>
      </c>
      <c r="AO53" s="153">
        <f t="shared" si="15"/>
        <v>0</v>
      </c>
      <c r="AP53" s="153">
        <f t="shared" si="15"/>
        <v>1</v>
      </c>
      <c r="AQ53" s="153">
        <f t="shared" si="15"/>
        <v>0</v>
      </c>
      <c r="AR53" s="153">
        <f t="shared" si="15"/>
        <v>0</v>
      </c>
      <c r="AS53" s="153">
        <f t="shared" si="15"/>
        <v>0</v>
      </c>
      <c r="AT53" s="153">
        <f t="shared" si="15"/>
        <v>0</v>
      </c>
      <c r="AU53" s="153">
        <f t="shared" si="15"/>
        <v>0</v>
      </c>
      <c r="AV53" s="153">
        <f t="shared" si="15"/>
        <v>0</v>
      </c>
      <c r="AW53" s="153">
        <f t="shared" si="15"/>
        <v>0</v>
      </c>
      <c r="AX53" s="153"/>
      <c r="AY53" s="205">
        <v>0</v>
      </c>
      <c r="AZ53" s="205">
        <v>1</v>
      </c>
      <c r="BA53" s="205">
        <v>0</v>
      </c>
      <c r="BB53" s="153">
        <v>1</v>
      </c>
      <c r="BC53" s="153">
        <v>0</v>
      </c>
      <c r="BD53" s="153">
        <v>0</v>
      </c>
      <c r="BE53" s="153"/>
      <c r="BF53" s="153" t="str">
        <f t="shared" si="10"/>
        <v>A2</v>
      </c>
      <c r="BG53" s="153" t="str">
        <f t="shared" si="11"/>
        <v>B1</v>
      </c>
      <c r="BH53" s="163" t="str">
        <f t="shared" si="14"/>
        <v>A2;B1</v>
      </c>
    </row>
    <row r="54" spans="2:60" ht="45">
      <c r="B54" s="166" t="s">
        <v>772</v>
      </c>
      <c r="C54" s="17" t="s">
        <v>773</v>
      </c>
      <c r="D54" s="67" t="s">
        <v>774</v>
      </c>
      <c r="E54" s="154" t="s">
        <v>775</v>
      </c>
      <c r="F54" s="140" t="s">
        <v>72</v>
      </c>
      <c r="G54" s="140" t="s">
        <v>72</v>
      </c>
      <c r="H54" s="167" t="s">
        <v>470</v>
      </c>
      <c r="I54" s="167" t="s">
        <v>691</v>
      </c>
      <c r="J54" s="167" t="s">
        <v>472</v>
      </c>
      <c r="K54" s="167" t="s">
        <v>536</v>
      </c>
      <c r="L54" s="167" t="s">
        <v>451</v>
      </c>
      <c r="M54" s="168" t="s">
        <v>18</v>
      </c>
      <c r="N54" s="143" t="s">
        <v>18</v>
      </c>
      <c r="O54" s="169" t="s">
        <v>18</v>
      </c>
      <c r="P54" s="145" t="s">
        <v>18</v>
      </c>
      <c r="Q54" s="168" t="s">
        <v>18</v>
      </c>
      <c r="R54" s="143" t="s">
        <v>18</v>
      </c>
      <c r="S54" s="169" t="s">
        <v>18</v>
      </c>
      <c r="T54" s="145" t="s">
        <v>18</v>
      </c>
      <c r="U54" s="168" t="s">
        <v>18</v>
      </c>
      <c r="V54" s="143" t="s">
        <v>18</v>
      </c>
      <c r="W54" s="169" t="s">
        <v>18</v>
      </c>
      <c r="X54" s="145" t="s">
        <v>18</v>
      </c>
      <c r="Y54" s="168" t="s">
        <v>18</v>
      </c>
      <c r="Z54" s="143" t="s">
        <v>18</v>
      </c>
      <c r="AA54" s="169" t="s">
        <v>18</v>
      </c>
      <c r="AB54" s="145" t="s">
        <v>18</v>
      </c>
      <c r="AC54" s="168" t="s">
        <v>18</v>
      </c>
      <c r="AD54" s="143" t="s">
        <v>18</v>
      </c>
      <c r="AE54" s="143" t="s">
        <v>18</v>
      </c>
      <c r="AF54" s="145" t="s">
        <v>18</v>
      </c>
      <c r="AG54" s="168" t="s">
        <v>18</v>
      </c>
      <c r="AH54" s="143" t="s">
        <v>18</v>
      </c>
      <c r="AI54" s="169" t="s">
        <v>18</v>
      </c>
      <c r="AJ54" s="145" t="s">
        <v>18</v>
      </c>
      <c r="AK54" s="169"/>
      <c r="AL54" s="164">
        <v>1</v>
      </c>
      <c r="AM54" s="164">
        <f t="shared" si="8"/>
        <v>0</v>
      </c>
      <c r="AN54" s="164" t="str">
        <f t="shared" si="9"/>
        <v>DI</v>
      </c>
      <c r="AO54" s="153">
        <f t="shared" si="15"/>
        <v>0</v>
      </c>
      <c r="AP54" s="153">
        <f t="shared" si="15"/>
        <v>1</v>
      </c>
      <c r="AQ54" s="153">
        <f t="shared" si="15"/>
        <v>0</v>
      </c>
      <c r="AR54" s="153">
        <f t="shared" si="15"/>
        <v>0</v>
      </c>
      <c r="AS54" s="153">
        <f t="shared" si="15"/>
        <v>0</v>
      </c>
      <c r="AT54" s="153">
        <f t="shared" si="15"/>
        <v>0</v>
      </c>
      <c r="AU54" s="153">
        <f t="shared" si="15"/>
        <v>0</v>
      </c>
      <c r="AV54" s="153">
        <f t="shared" si="15"/>
        <v>0</v>
      </c>
      <c r="AW54" s="153">
        <f t="shared" si="15"/>
        <v>0</v>
      </c>
      <c r="AX54" s="153"/>
      <c r="AY54" s="153">
        <v>1</v>
      </c>
      <c r="AZ54" s="153">
        <v>0</v>
      </c>
      <c r="BA54" s="153">
        <v>0</v>
      </c>
      <c r="BB54" s="153">
        <v>1</v>
      </c>
      <c r="BC54" s="153">
        <v>0</v>
      </c>
      <c r="BD54" s="153">
        <v>0</v>
      </c>
      <c r="BE54" s="153"/>
      <c r="BF54" s="153" t="str">
        <f t="shared" si="10"/>
        <v>A1</v>
      </c>
      <c r="BG54" s="153" t="str">
        <f t="shared" si="11"/>
        <v>B1</v>
      </c>
      <c r="BH54" s="145" t="str">
        <f t="shared" si="14"/>
        <v>A1;B1</v>
      </c>
    </row>
    <row r="55" spans="2:60" ht="45">
      <c r="B55" s="156" t="s">
        <v>776</v>
      </c>
      <c r="C55" s="65" t="s">
        <v>777</v>
      </c>
      <c r="D55" s="66" t="s">
        <v>778</v>
      </c>
      <c r="E55" s="157" t="s">
        <v>775</v>
      </c>
      <c r="F55" s="158" t="s">
        <v>72</v>
      </c>
      <c r="G55" s="158" t="s">
        <v>72</v>
      </c>
      <c r="H55" s="159" t="s">
        <v>470</v>
      </c>
      <c r="I55" s="159" t="s">
        <v>691</v>
      </c>
      <c r="J55" s="159" t="s">
        <v>472</v>
      </c>
      <c r="K55" s="159" t="s">
        <v>536</v>
      </c>
      <c r="L55" s="159" t="s">
        <v>451</v>
      </c>
      <c r="M55" s="160" t="s">
        <v>18</v>
      </c>
      <c r="N55" s="161" t="s">
        <v>18</v>
      </c>
      <c r="O55" s="162" t="s">
        <v>18</v>
      </c>
      <c r="P55" s="163" t="s">
        <v>18</v>
      </c>
      <c r="Q55" s="160" t="s">
        <v>18</v>
      </c>
      <c r="R55" s="161" t="s">
        <v>18</v>
      </c>
      <c r="S55" s="162" t="s">
        <v>18</v>
      </c>
      <c r="T55" s="163" t="s">
        <v>18</v>
      </c>
      <c r="U55" s="160" t="s">
        <v>18</v>
      </c>
      <c r="V55" s="161" t="s">
        <v>18</v>
      </c>
      <c r="W55" s="162" t="s">
        <v>18</v>
      </c>
      <c r="X55" s="163" t="s">
        <v>18</v>
      </c>
      <c r="Y55" s="160" t="s">
        <v>18</v>
      </c>
      <c r="Z55" s="161" t="s">
        <v>18</v>
      </c>
      <c r="AA55" s="162" t="s">
        <v>18</v>
      </c>
      <c r="AB55" s="163" t="s">
        <v>18</v>
      </c>
      <c r="AC55" s="160" t="s">
        <v>18</v>
      </c>
      <c r="AD55" s="161" t="s">
        <v>18</v>
      </c>
      <c r="AE55" s="161" t="s">
        <v>18</v>
      </c>
      <c r="AF55" s="163" t="s">
        <v>18</v>
      </c>
      <c r="AG55" s="160" t="s">
        <v>18</v>
      </c>
      <c r="AH55" s="161" t="s">
        <v>18</v>
      </c>
      <c r="AI55" s="162" t="s">
        <v>18</v>
      </c>
      <c r="AJ55" s="163" t="s">
        <v>18</v>
      </c>
      <c r="AK55" s="143"/>
      <c r="AL55" s="164">
        <v>1</v>
      </c>
      <c r="AM55" s="164">
        <f t="shared" si="8"/>
        <v>0</v>
      </c>
      <c r="AN55" s="164" t="str">
        <f t="shared" si="9"/>
        <v>DI</v>
      </c>
      <c r="AO55" s="153">
        <f t="shared" si="15"/>
        <v>0</v>
      </c>
      <c r="AP55" s="153">
        <f t="shared" si="15"/>
        <v>1</v>
      </c>
      <c r="AQ55" s="153">
        <f t="shared" si="15"/>
        <v>0</v>
      </c>
      <c r="AR55" s="153">
        <f t="shared" si="15"/>
        <v>0</v>
      </c>
      <c r="AS55" s="153">
        <f t="shared" si="15"/>
        <v>0</v>
      </c>
      <c r="AT55" s="153">
        <f t="shared" si="15"/>
        <v>0</v>
      </c>
      <c r="AU55" s="153">
        <f t="shared" si="15"/>
        <v>0</v>
      </c>
      <c r="AV55" s="153">
        <f t="shared" si="15"/>
        <v>0</v>
      </c>
      <c r="AW55" s="153">
        <f t="shared" si="15"/>
        <v>0</v>
      </c>
      <c r="AX55" s="153"/>
      <c r="AY55" s="153">
        <v>1</v>
      </c>
      <c r="AZ55" s="153">
        <v>0</v>
      </c>
      <c r="BA55" s="153">
        <v>0</v>
      </c>
      <c r="BB55" s="153">
        <v>1</v>
      </c>
      <c r="BC55" s="153">
        <v>0</v>
      </c>
      <c r="BD55" s="153">
        <v>0</v>
      </c>
      <c r="BE55" s="153"/>
      <c r="BF55" s="153" t="str">
        <f t="shared" si="10"/>
        <v>A1</v>
      </c>
      <c r="BG55" s="153" t="str">
        <f t="shared" si="11"/>
        <v>B1</v>
      </c>
      <c r="BH55" s="163" t="str">
        <f t="shared" si="14"/>
        <v>A1;B1</v>
      </c>
    </row>
    <row r="56" spans="2:60" ht="30">
      <c r="B56" s="166" t="s">
        <v>779</v>
      </c>
      <c r="C56" s="17" t="s">
        <v>780</v>
      </c>
      <c r="D56" s="67" t="s">
        <v>781</v>
      </c>
      <c r="E56" s="154" t="s">
        <v>782</v>
      </c>
      <c r="F56" s="140" t="s">
        <v>74</v>
      </c>
      <c r="G56" s="140" t="s">
        <v>74</v>
      </c>
      <c r="H56" s="167" t="s">
        <v>691</v>
      </c>
      <c r="I56" s="167" t="s">
        <v>691</v>
      </c>
      <c r="J56" s="167" t="s">
        <v>472</v>
      </c>
      <c r="K56" s="167" t="s">
        <v>693</v>
      </c>
      <c r="L56" s="167" t="s">
        <v>451</v>
      </c>
      <c r="M56" s="168">
        <v>2759</v>
      </c>
      <c r="N56" s="143" t="s">
        <v>694</v>
      </c>
      <c r="O56" s="169">
        <v>100286549</v>
      </c>
      <c r="P56" s="145" t="s">
        <v>695</v>
      </c>
      <c r="Q56" s="168">
        <v>2869</v>
      </c>
      <c r="R56" s="143" t="s">
        <v>696</v>
      </c>
      <c r="S56" s="169">
        <v>111989891</v>
      </c>
      <c r="T56" s="145" t="s">
        <v>697</v>
      </c>
      <c r="U56" s="168">
        <v>3208</v>
      </c>
      <c r="V56" s="143" t="s">
        <v>696</v>
      </c>
      <c r="W56" s="169">
        <v>123249885</v>
      </c>
      <c r="X56" s="145" t="s">
        <v>697</v>
      </c>
      <c r="Y56" s="168">
        <v>3348</v>
      </c>
      <c r="Z56" s="143" t="s">
        <v>696</v>
      </c>
      <c r="AA56" s="169">
        <v>136955336.87</v>
      </c>
      <c r="AB56" s="145" t="s">
        <v>697</v>
      </c>
      <c r="AC56" s="168">
        <v>3541</v>
      </c>
      <c r="AD56" s="143" t="s">
        <v>698</v>
      </c>
      <c r="AE56" s="143">
        <v>148827498</v>
      </c>
      <c r="AF56" s="145" t="s">
        <v>699</v>
      </c>
      <c r="AG56" s="168" t="s">
        <v>18</v>
      </c>
      <c r="AH56" s="143" t="s">
        <v>18</v>
      </c>
      <c r="AI56" s="169" t="s">
        <v>18</v>
      </c>
      <c r="AJ56" s="145" t="s">
        <v>18</v>
      </c>
      <c r="AK56" s="169"/>
      <c r="AL56" s="164">
        <v>1</v>
      </c>
      <c r="AM56" s="164">
        <f t="shared" si="8"/>
        <v>0</v>
      </c>
      <c r="AN56" s="164" t="str">
        <f t="shared" si="9"/>
        <v>DI</v>
      </c>
      <c r="AO56" s="153">
        <f t="shared" si="15"/>
        <v>0</v>
      </c>
      <c r="AP56" s="153">
        <f t="shared" si="15"/>
        <v>1</v>
      </c>
      <c r="AQ56" s="153">
        <f t="shared" si="15"/>
        <v>0</v>
      </c>
      <c r="AR56" s="153">
        <f t="shared" si="15"/>
        <v>0</v>
      </c>
      <c r="AS56" s="153">
        <f t="shared" si="15"/>
        <v>0</v>
      </c>
      <c r="AT56" s="153">
        <f t="shared" si="15"/>
        <v>0</v>
      </c>
      <c r="AU56" s="153">
        <f t="shared" si="15"/>
        <v>0</v>
      </c>
      <c r="AV56" s="153">
        <f t="shared" si="15"/>
        <v>0</v>
      </c>
      <c r="AW56" s="153">
        <f t="shared" si="15"/>
        <v>0</v>
      </c>
      <c r="AX56" s="153"/>
      <c r="AY56" s="153">
        <v>0</v>
      </c>
      <c r="AZ56" s="153">
        <v>0</v>
      </c>
      <c r="BA56" s="153">
        <v>1</v>
      </c>
      <c r="BB56" s="153">
        <v>0</v>
      </c>
      <c r="BC56" s="153">
        <v>0</v>
      </c>
      <c r="BD56" s="153">
        <v>1</v>
      </c>
      <c r="BE56" s="153"/>
      <c r="BF56" s="153" t="str">
        <f t="shared" si="10"/>
        <v>A3</v>
      </c>
      <c r="BG56" s="153" t="str">
        <f t="shared" si="11"/>
        <v>B3</v>
      </c>
      <c r="BH56" s="145" t="str">
        <f t="shared" si="14"/>
        <v>A3;B3</v>
      </c>
    </row>
    <row r="57" spans="2:60" ht="45">
      <c r="B57" s="156" t="s">
        <v>783</v>
      </c>
      <c r="C57" s="65" t="s">
        <v>784</v>
      </c>
      <c r="D57" s="66" t="s">
        <v>785</v>
      </c>
      <c r="E57" s="157" t="s">
        <v>786</v>
      </c>
      <c r="F57" s="158" t="s">
        <v>74</v>
      </c>
      <c r="G57" s="158" t="s">
        <v>74</v>
      </c>
      <c r="H57" s="159" t="s">
        <v>470</v>
      </c>
      <c r="I57" s="159" t="s">
        <v>471</v>
      </c>
      <c r="J57" s="159" t="s">
        <v>472</v>
      </c>
      <c r="K57" s="159" t="s">
        <v>536</v>
      </c>
      <c r="L57" s="159" t="s">
        <v>451</v>
      </c>
      <c r="M57" s="160" t="s">
        <v>18</v>
      </c>
      <c r="N57" s="161" t="s">
        <v>18</v>
      </c>
      <c r="O57" s="162" t="s">
        <v>18</v>
      </c>
      <c r="P57" s="163" t="s">
        <v>18</v>
      </c>
      <c r="Q57" s="160" t="s">
        <v>18</v>
      </c>
      <c r="R57" s="161" t="s">
        <v>18</v>
      </c>
      <c r="S57" s="162" t="s">
        <v>18</v>
      </c>
      <c r="T57" s="163" t="s">
        <v>18</v>
      </c>
      <c r="U57" s="160" t="s">
        <v>18</v>
      </c>
      <c r="V57" s="161" t="s">
        <v>18</v>
      </c>
      <c r="W57" s="162" t="s">
        <v>18</v>
      </c>
      <c r="X57" s="163" t="s">
        <v>18</v>
      </c>
      <c r="Y57" s="160" t="s">
        <v>18</v>
      </c>
      <c r="Z57" s="161" t="s">
        <v>18</v>
      </c>
      <c r="AA57" s="162" t="s">
        <v>18</v>
      </c>
      <c r="AB57" s="163" t="s">
        <v>18</v>
      </c>
      <c r="AC57" s="160" t="s">
        <v>18</v>
      </c>
      <c r="AD57" s="161" t="s">
        <v>18</v>
      </c>
      <c r="AE57" s="161" t="s">
        <v>18</v>
      </c>
      <c r="AF57" s="163" t="s">
        <v>18</v>
      </c>
      <c r="AG57" s="160" t="s">
        <v>18</v>
      </c>
      <c r="AH57" s="161" t="s">
        <v>18</v>
      </c>
      <c r="AI57" s="162" t="s">
        <v>18</v>
      </c>
      <c r="AJ57" s="163" t="s">
        <v>18</v>
      </c>
      <c r="AK57" s="169"/>
      <c r="AL57" s="164">
        <v>1</v>
      </c>
      <c r="AM57" s="164">
        <f t="shared" si="8"/>
        <v>0</v>
      </c>
      <c r="AN57" s="164" t="str">
        <f t="shared" si="9"/>
        <v>DI</v>
      </c>
      <c r="AO57" s="153">
        <f t="shared" si="15"/>
        <v>0</v>
      </c>
      <c r="AP57" s="153">
        <f t="shared" si="15"/>
        <v>1</v>
      </c>
      <c r="AQ57" s="153">
        <f t="shared" si="15"/>
        <v>0</v>
      </c>
      <c r="AR57" s="153">
        <f t="shared" si="15"/>
        <v>0</v>
      </c>
      <c r="AS57" s="153">
        <f t="shared" si="15"/>
        <v>0</v>
      </c>
      <c r="AT57" s="153">
        <f t="shared" si="15"/>
        <v>0</v>
      </c>
      <c r="AU57" s="153">
        <f t="shared" si="15"/>
        <v>0</v>
      </c>
      <c r="AV57" s="153">
        <f t="shared" si="15"/>
        <v>0</v>
      </c>
      <c r="AW57" s="153">
        <f t="shared" si="15"/>
        <v>0</v>
      </c>
      <c r="AX57" s="153"/>
      <c r="AY57" s="153">
        <v>1</v>
      </c>
      <c r="AZ57" s="153">
        <v>0</v>
      </c>
      <c r="BA57" s="153">
        <v>0</v>
      </c>
      <c r="BB57" s="153">
        <v>1</v>
      </c>
      <c r="BC57" s="153">
        <v>0</v>
      </c>
      <c r="BD57" s="153">
        <v>0</v>
      </c>
      <c r="BE57" s="153"/>
      <c r="BF57" s="153" t="str">
        <f t="shared" si="10"/>
        <v>A1</v>
      </c>
      <c r="BG57" s="153" t="str">
        <f t="shared" si="11"/>
        <v>B1</v>
      </c>
      <c r="BH57" s="163" t="str">
        <f t="shared" si="14"/>
        <v>A1;B1</v>
      </c>
    </row>
    <row r="58" spans="2:60" ht="45">
      <c r="B58" s="166" t="s">
        <v>787</v>
      </c>
      <c r="C58" s="17" t="s">
        <v>788</v>
      </c>
      <c r="D58" s="67" t="s">
        <v>789</v>
      </c>
      <c r="E58" s="154" t="s">
        <v>790</v>
      </c>
      <c r="F58" s="140" t="s">
        <v>74</v>
      </c>
      <c r="G58" s="140" t="s">
        <v>74</v>
      </c>
      <c r="H58" s="167" t="s">
        <v>470</v>
      </c>
      <c r="I58" s="167" t="s">
        <v>471</v>
      </c>
      <c r="J58" s="167" t="s">
        <v>472</v>
      </c>
      <c r="K58" s="167" t="s">
        <v>473</v>
      </c>
      <c r="L58" s="167" t="s">
        <v>451</v>
      </c>
      <c r="M58" s="168" t="s">
        <v>18</v>
      </c>
      <c r="N58" s="143" t="s">
        <v>18</v>
      </c>
      <c r="O58" s="169" t="s">
        <v>18</v>
      </c>
      <c r="P58" s="145" t="s">
        <v>18</v>
      </c>
      <c r="Q58" s="168" t="s">
        <v>18</v>
      </c>
      <c r="R58" s="143" t="s">
        <v>18</v>
      </c>
      <c r="S58" s="169" t="s">
        <v>18</v>
      </c>
      <c r="T58" s="145" t="s">
        <v>18</v>
      </c>
      <c r="U58" s="168" t="s">
        <v>18</v>
      </c>
      <c r="V58" s="143" t="s">
        <v>18</v>
      </c>
      <c r="W58" s="169" t="s">
        <v>18</v>
      </c>
      <c r="X58" s="145" t="s">
        <v>18</v>
      </c>
      <c r="Y58" s="168" t="s">
        <v>18</v>
      </c>
      <c r="Z58" s="143" t="s">
        <v>18</v>
      </c>
      <c r="AA58" s="169" t="s">
        <v>18</v>
      </c>
      <c r="AB58" s="145" t="s">
        <v>18</v>
      </c>
      <c r="AC58" s="168" t="s">
        <v>18</v>
      </c>
      <c r="AD58" s="143" t="s">
        <v>18</v>
      </c>
      <c r="AE58" s="143" t="s">
        <v>18</v>
      </c>
      <c r="AF58" s="145" t="s">
        <v>18</v>
      </c>
      <c r="AG58" s="168" t="s">
        <v>18</v>
      </c>
      <c r="AH58" s="143" t="s">
        <v>18</v>
      </c>
      <c r="AI58" s="169" t="s">
        <v>18</v>
      </c>
      <c r="AJ58" s="145" t="s">
        <v>18</v>
      </c>
      <c r="AK58" s="169"/>
      <c r="AL58" s="164">
        <v>1</v>
      </c>
      <c r="AM58" s="164">
        <f t="shared" si="8"/>
        <v>0</v>
      </c>
      <c r="AN58" s="164" t="str">
        <f t="shared" si="9"/>
        <v>DI</v>
      </c>
      <c r="AO58" s="153">
        <f t="shared" si="15"/>
        <v>0</v>
      </c>
      <c r="AP58" s="153">
        <f t="shared" si="15"/>
        <v>1</v>
      </c>
      <c r="AQ58" s="153">
        <f t="shared" si="15"/>
        <v>0</v>
      </c>
      <c r="AR58" s="153">
        <f t="shared" si="15"/>
        <v>0</v>
      </c>
      <c r="AS58" s="153">
        <f t="shared" si="15"/>
        <v>0</v>
      </c>
      <c r="AT58" s="153">
        <f t="shared" si="15"/>
        <v>0</v>
      </c>
      <c r="AU58" s="153">
        <f t="shared" si="15"/>
        <v>0</v>
      </c>
      <c r="AV58" s="153">
        <f t="shared" si="15"/>
        <v>0</v>
      </c>
      <c r="AW58" s="153">
        <f t="shared" si="15"/>
        <v>0</v>
      </c>
      <c r="AX58" s="153"/>
      <c r="AY58" s="153">
        <v>1</v>
      </c>
      <c r="AZ58" s="153">
        <v>0</v>
      </c>
      <c r="BA58" s="153">
        <v>0</v>
      </c>
      <c r="BB58" s="153">
        <v>1</v>
      </c>
      <c r="BC58" s="153">
        <v>0</v>
      </c>
      <c r="BD58" s="153">
        <v>0</v>
      </c>
      <c r="BE58" s="153"/>
      <c r="BF58" s="153" t="str">
        <f t="shared" si="10"/>
        <v>A1</v>
      </c>
      <c r="BG58" s="153" t="str">
        <f t="shared" si="11"/>
        <v>B1</v>
      </c>
      <c r="BH58" s="145" t="str">
        <f t="shared" si="14"/>
        <v>A1;B1</v>
      </c>
    </row>
    <row r="59" spans="2:60" ht="30">
      <c r="B59" s="156" t="s">
        <v>791</v>
      </c>
      <c r="C59" s="65" t="s">
        <v>792</v>
      </c>
      <c r="D59" s="66" t="s">
        <v>793</v>
      </c>
      <c r="E59" s="157" t="s">
        <v>794</v>
      </c>
      <c r="F59" s="158" t="s">
        <v>74</v>
      </c>
      <c r="G59" s="158" t="s">
        <v>74</v>
      </c>
      <c r="H59" s="159" t="s">
        <v>470</v>
      </c>
      <c r="I59" s="159" t="s">
        <v>471</v>
      </c>
      <c r="J59" s="159" t="s">
        <v>472</v>
      </c>
      <c r="K59" s="159" t="s">
        <v>536</v>
      </c>
      <c r="L59" s="159" t="s">
        <v>451</v>
      </c>
      <c r="M59" s="160" t="s">
        <v>18</v>
      </c>
      <c r="N59" s="161" t="s">
        <v>18</v>
      </c>
      <c r="O59" s="162" t="s">
        <v>18</v>
      </c>
      <c r="P59" s="163" t="s">
        <v>18</v>
      </c>
      <c r="Q59" s="160" t="s">
        <v>18</v>
      </c>
      <c r="R59" s="161" t="s">
        <v>18</v>
      </c>
      <c r="S59" s="162" t="s">
        <v>18</v>
      </c>
      <c r="T59" s="163" t="s">
        <v>18</v>
      </c>
      <c r="U59" s="160" t="s">
        <v>18</v>
      </c>
      <c r="V59" s="161" t="s">
        <v>18</v>
      </c>
      <c r="W59" s="162" t="s">
        <v>18</v>
      </c>
      <c r="X59" s="163" t="s">
        <v>18</v>
      </c>
      <c r="Y59" s="160" t="s">
        <v>18</v>
      </c>
      <c r="Z59" s="161" t="s">
        <v>18</v>
      </c>
      <c r="AA59" s="162" t="s">
        <v>18</v>
      </c>
      <c r="AB59" s="163" t="s">
        <v>18</v>
      </c>
      <c r="AC59" s="160" t="s">
        <v>18</v>
      </c>
      <c r="AD59" s="161" t="s">
        <v>18</v>
      </c>
      <c r="AE59" s="161" t="s">
        <v>18</v>
      </c>
      <c r="AF59" s="163" t="s">
        <v>18</v>
      </c>
      <c r="AG59" s="160" t="s">
        <v>18</v>
      </c>
      <c r="AH59" s="161" t="s">
        <v>18</v>
      </c>
      <c r="AI59" s="162" t="s">
        <v>18</v>
      </c>
      <c r="AJ59" s="163" t="s">
        <v>18</v>
      </c>
      <c r="AK59" s="169"/>
      <c r="AL59" s="164">
        <v>1</v>
      </c>
      <c r="AM59" s="164">
        <f t="shared" si="8"/>
        <v>0</v>
      </c>
      <c r="AN59" s="164" t="str">
        <f t="shared" si="9"/>
        <v>DI</v>
      </c>
      <c r="AO59" s="153">
        <f t="shared" si="15"/>
        <v>0</v>
      </c>
      <c r="AP59" s="153">
        <f t="shared" si="15"/>
        <v>1</v>
      </c>
      <c r="AQ59" s="153">
        <f t="shared" si="15"/>
        <v>0</v>
      </c>
      <c r="AR59" s="153">
        <f t="shared" si="15"/>
        <v>0</v>
      </c>
      <c r="AS59" s="153">
        <f t="shared" si="15"/>
        <v>0</v>
      </c>
      <c r="AT59" s="153">
        <f t="shared" si="15"/>
        <v>0</v>
      </c>
      <c r="AU59" s="153">
        <f t="shared" si="15"/>
        <v>0</v>
      </c>
      <c r="AV59" s="153">
        <f t="shared" si="15"/>
        <v>0</v>
      </c>
      <c r="AW59" s="153">
        <f t="shared" si="15"/>
        <v>0</v>
      </c>
      <c r="AX59" s="153"/>
      <c r="AY59" s="153">
        <v>1</v>
      </c>
      <c r="AZ59" s="153">
        <v>0</v>
      </c>
      <c r="BA59" s="153">
        <v>0</v>
      </c>
      <c r="BB59" s="153">
        <v>1</v>
      </c>
      <c r="BC59" s="153">
        <v>0</v>
      </c>
      <c r="BD59" s="153">
        <v>0</v>
      </c>
      <c r="BE59" s="153"/>
      <c r="BF59" s="153" t="str">
        <f t="shared" si="10"/>
        <v>A1</v>
      </c>
      <c r="BG59" s="153" t="str">
        <f t="shared" si="11"/>
        <v>B1</v>
      </c>
      <c r="BH59" s="163" t="str">
        <f t="shared" si="14"/>
        <v>A1;B1</v>
      </c>
    </row>
    <row r="60" spans="2:60" ht="30" customHeight="1">
      <c r="B60" s="166" t="s">
        <v>795</v>
      </c>
      <c r="C60" s="17" t="s">
        <v>796</v>
      </c>
      <c r="D60" s="67" t="s">
        <v>797</v>
      </c>
      <c r="E60" s="154" t="s">
        <v>798</v>
      </c>
      <c r="F60" s="140" t="s">
        <v>72</v>
      </c>
      <c r="G60" s="140" t="s">
        <v>72</v>
      </c>
      <c r="H60" s="167" t="s">
        <v>470</v>
      </c>
      <c r="I60" s="167" t="s">
        <v>691</v>
      </c>
      <c r="J60" s="167" t="s">
        <v>472</v>
      </c>
      <c r="K60" s="167" t="s">
        <v>536</v>
      </c>
      <c r="L60" s="167" t="s">
        <v>451</v>
      </c>
      <c r="M60" s="168">
        <v>1965</v>
      </c>
      <c r="N60" s="143" t="s">
        <v>799</v>
      </c>
      <c r="O60" s="169">
        <v>19058955.059999999</v>
      </c>
      <c r="P60" s="145" t="s">
        <v>800</v>
      </c>
      <c r="Q60" s="168">
        <v>1956</v>
      </c>
      <c r="R60" s="143" t="s">
        <v>801</v>
      </c>
      <c r="S60" s="169">
        <v>18922853.390000001</v>
      </c>
      <c r="T60" s="145" t="s">
        <v>802</v>
      </c>
      <c r="U60" s="168">
        <v>1958</v>
      </c>
      <c r="V60" s="143" t="s">
        <v>803</v>
      </c>
      <c r="W60" s="169">
        <v>18809252.390000001</v>
      </c>
      <c r="X60" s="145" t="s">
        <v>804</v>
      </c>
      <c r="Y60" s="168">
        <v>1967</v>
      </c>
      <c r="Z60" s="143" t="s">
        <v>685</v>
      </c>
      <c r="AA60" s="169" t="s">
        <v>18</v>
      </c>
      <c r="AB60" s="145" t="s">
        <v>18</v>
      </c>
      <c r="AC60" s="168">
        <v>1944</v>
      </c>
      <c r="AD60" s="143" t="s">
        <v>686</v>
      </c>
      <c r="AE60" s="143" t="s">
        <v>18</v>
      </c>
      <c r="AF60" s="145" t="s">
        <v>18</v>
      </c>
      <c r="AG60" s="168" t="s">
        <v>18</v>
      </c>
      <c r="AH60" s="143" t="s">
        <v>18</v>
      </c>
      <c r="AI60" s="169" t="s">
        <v>18</v>
      </c>
      <c r="AJ60" s="145" t="s">
        <v>18</v>
      </c>
      <c r="AK60" s="169"/>
      <c r="AL60" s="164">
        <v>1</v>
      </c>
      <c r="AM60" s="164">
        <f t="shared" si="8"/>
        <v>0</v>
      </c>
      <c r="AN60" s="164" t="str">
        <f t="shared" si="9"/>
        <v>DI</v>
      </c>
      <c r="AO60" s="153">
        <f t="shared" si="15"/>
        <v>0</v>
      </c>
      <c r="AP60" s="153">
        <f t="shared" si="15"/>
        <v>1</v>
      </c>
      <c r="AQ60" s="153">
        <f t="shared" si="15"/>
        <v>0</v>
      </c>
      <c r="AR60" s="153">
        <f t="shared" si="15"/>
        <v>0</v>
      </c>
      <c r="AS60" s="153">
        <f t="shared" si="15"/>
        <v>0</v>
      </c>
      <c r="AT60" s="153">
        <f t="shared" si="15"/>
        <v>0</v>
      </c>
      <c r="AU60" s="153">
        <f t="shared" si="15"/>
        <v>0</v>
      </c>
      <c r="AV60" s="153">
        <f t="shared" si="15"/>
        <v>0</v>
      </c>
      <c r="AW60" s="153">
        <f t="shared" si="15"/>
        <v>0</v>
      </c>
      <c r="AX60" s="153"/>
      <c r="AY60" s="205">
        <v>0</v>
      </c>
      <c r="AZ60" s="205">
        <v>1</v>
      </c>
      <c r="BA60" s="205">
        <v>0</v>
      </c>
      <c r="BB60" s="153">
        <v>1</v>
      </c>
      <c r="BC60" s="153">
        <v>0</v>
      </c>
      <c r="BD60" s="153">
        <v>0</v>
      </c>
      <c r="BE60" s="153"/>
      <c r="BF60" s="153" t="str">
        <f t="shared" si="10"/>
        <v>A2</v>
      </c>
      <c r="BG60" s="153" t="str">
        <f t="shared" si="11"/>
        <v>B1</v>
      </c>
      <c r="BH60" s="145" t="str">
        <f t="shared" si="14"/>
        <v>A2;B1</v>
      </c>
    </row>
    <row r="61" spans="2:60" ht="30" customHeight="1">
      <c r="B61" s="156" t="s">
        <v>805</v>
      </c>
      <c r="C61" s="65" t="s">
        <v>806</v>
      </c>
      <c r="D61" s="66" t="s">
        <v>807</v>
      </c>
      <c r="E61" s="157" t="s">
        <v>808</v>
      </c>
      <c r="F61" s="158" t="s">
        <v>72</v>
      </c>
      <c r="G61" s="158" t="s">
        <v>72</v>
      </c>
      <c r="H61" s="159" t="s">
        <v>470</v>
      </c>
      <c r="I61" s="159" t="s">
        <v>691</v>
      </c>
      <c r="J61" s="159" t="s">
        <v>472</v>
      </c>
      <c r="K61" s="159" t="s">
        <v>536</v>
      </c>
      <c r="L61" s="159" t="s">
        <v>451</v>
      </c>
      <c r="M61" s="160">
        <v>45</v>
      </c>
      <c r="N61" s="161" t="s">
        <v>799</v>
      </c>
      <c r="O61" s="162">
        <v>386015.56</v>
      </c>
      <c r="P61" s="163" t="s">
        <v>800</v>
      </c>
      <c r="Q61" s="160">
        <v>46</v>
      </c>
      <c r="R61" s="161" t="s">
        <v>801</v>
      </c>
      <c r="S61" s="162">
        <v>385549.92</v>
      </c>
      <c r="T61" s="163" t="s">
        <v>802</v>
      </c>
      <c r="U61" s="160">
        <v>46</v>
      </c>
      <c r="V61" s="161" t="s">
        <v>803</v>
      </c>
      <c r="W61" s="162">
        <v>385549.92</v>
      </c>
      <c r="X61" s="163" t="s">
        <v>804</v>
      </c>
      <c r="Y61" s="160">
        <v>46</v>
      </c>
      <c r="Z61" s="161" t="s">
        <v>685</v>
      </c>
      <c r="AA61" s="162" t="s">
        <v>18</v>
      </c>
      <c r="AB61" s="163" t="s">
        <v>18</v>
      </c>
      <c r="AC61" s="160" t="s">
        <v>18</v>
      </c>
      <c r="AD61" s="161" t="s">
        <v>18</v>
      </c>
      <c r="AE61" s="161" t="s">
        <v>18</v>
      </c>
      <c r="AF61" s="163" t="s">
        <v>18</v>
      </c>
      <c r="AG61" s="160" t="s">
        <v>18</v>
      </c>
      <c r="AH61" s="161" t="s">
        <v>18</v>
      </c>
      <c r="AI61" s="162" t="s">
        <v>18</v>
      </c>
      <c r="AJ61" s="163" t="s">
        <v>18</v>
      </c>
      <c r="AK61" s="169"/>
      <c r="AL61" s="164">
        <v>1</v>
      </c>
      <c r="AM61" s="164">
        <f t="shared" si="8"/>
        <v>0</v>
      </c>
      <c r="AN61" s="164" t="str">
        <f t="shared" si="9"/>
        <v>DI</v>
      </c>
      <c r="AO61" s="153">
        <f t="shared" si="15"/>
        <v>0</v>
      </c>
      <c r="AP61" s="153">
        <f t="shared" si="15"/>
        <v>1</v>
      </c>
      <c r="AQ61" s="153">
        <f t="shared" si="15"/>
        <v>0</v>
      </c>
      <c r="AR61" s="153">
        <f t="shared" si="15"/>
        <v>0</v>
      </c>
      <c r="AS61" s="153">
        <f t="shared" si="15"/>
        <v>0</v>
      </c>
      <c r="AT61" s="153">
        <f t="shared" si="15"/>
        <v>0</v>
      </c>
      <c r="AU61" s="153">
        <f t="shared" si="15"/>
        <v>0</v>
      </c>
      <c r="AV61" s="153">
        <f t="shared" si="15"/>
        <v>0</v>
      </c>
      <c r="AW61" s="153">
        <f t="shared" si="15"/>
        <v>0</v>
      </c>
      <c r="AX61" s="153"/>
      <c r="AY61" s="153">
        <v>1</v>
      </c>
      <c r="AZ61" s="153">
        <v>0</v>
      </c>
      <c r="BA61" s="153">
        <v>0</v>
      </c>
      <c r="BB61" s="153">
        <v>1</v>
      </c>
      <c r="BC61" s="153">
        <v>0</v>
      </c>
      <c r="BD61" s="153">
        <v>0</v>
      </c>
      <c r="BE61" s="153"/>
      <c r="BF61" s="153" t="str">
        <f t="shared" si="10"/>
        <v>A1</v>
      </c>
      <c r="BG61" s="153" t="str">
        <f t="shared" si="11"/>
        <v>B1</v>
      </c>
      <c r="BH61" s="163" t="str">
        <f t="shared" si="14"/>
        <v>A1;B1</v>
      </c>
    </row>
    <row r="62" spans="2:60" ht="30" customHeight="1">
      <c r="B62" s="166" t="s">
        <v>809</v>
      </c>
      <c r="C62" s="17" t="s">
        <v>810</v>
      </c>
      <c r="D62" s="67" t="s">
        <v>811</v>
      </c>
      <c r="E62" s="154" t="s">
        <v>808</v>
      </c>
      <c r="F62" s="140" t="s">
        <v>72</v>
      </c>
      <c r="G62" s="140" t="s">
        <v>72</v>
      </c>
      <c r="H62" s="167" t="s">
        <v>470</v>
      </c>
      <c r="I62" s="167" t="s">
        <v>691</v>
      </c>
      <c r="J62" s="167" t="s">
        <v>472</v>
      </c>
      <c r="K62" s="167" t="s">
        <v>536</v>
      </c>
      <c r="L62" s="167" t="s">
        <v>451</v>
      </c>
      <c r="M62" s="168" t="s">
        <v>18</v>
      </c>
      <c r="N62" s="143" t="s">
        <v>18</v>
      </c>
      <c r="O62" s="169" t="s">
        <v>18</v>
      </c>
      <c r="P62" s="145" t="s">
        <v>18</v>
      </c>
      <c r="Q62" s="168" t="s">
        <v>18</v>
      </c>
      <c r="R62" s="143" t="s">
        <v>18</v>
      </c>
      <c r="S62" s="169" t="s">
        <v>18</v>
      </c>
      <c r="T62" s="145" t="s">
        <v>18</v>
      </c>
      <c r="U62" s="168" t="s">
        <v>18</v>
      </c>
      <c r="V62" s="143" t="s">
        <v>18</v>
      </c>
      <c r="W62" s="169" t="s">
        <v>18</v>
      </c>
      <c r="X62" s="145" t="s">
        <v>18</v>
      </c>
      <c r="Y62" s="168" t="s">
        <v>18</v>
      </c>
      <c r="Z62" s="143" t="s">
        <v>18</v>
      </c>
      <c r="AA62" s="169" t="s">
        <v>18</v>
      </c>
      <c r="AB62" s="145" t="s">
        <v>18</v>
      </c>
      <c r="AC62" s="168" t="s">
        <v>18</v>
      </c>
      <c r="AD62" s="143" t="s">
        <v>18</v>
      </c>
      <c r="AE62" s="143" t="s">
        <v>18</v>
      </c>
      <c r="AF62" s="145" t="s">
        <v>18</v>
      </c>
      <c r="AG62" s="168" t="s">
        <v>18</v>
      </c>
      <c r="AH62" s="143" t="s">
        <v>18</v>
      </c>
      <c r="AI62" s="169" t="s">
        <v>18</v>
      </c>
      <c r="AJ62" s="145" t="s">
        <v>18</v>
      </c>
      <c r="AK62" s="169"/>
      <c r="AL62" s="164">
        <v>1</v>
      </c>
      <c r="AM62" s="164">
        <f t="shared" si="8"/>
        <v>0</v>
      </c>
      <c r="AN62" s="164" t="str">
        <f t="shared" si="9"/>
        <v>DI</v>
      </c>
      <c r="AO62" s="153">
        <f t="shared" si="15"/>
        <v>0</v>
      </c>
      <c r="AP62" s="153">
        <f t="shared" si="15"/>
        <v>1</v>
      </c>
      <c r="AQ62" s="153">
        <f t="shared" si="15"/>
        <v>0</v>
      </c>
      <c r="AR62" s="153">
        <f t="shared" si="15"/>
        <v>0</v>
      </c>
      <c r="AS62" s="153">
        <f t="shared" si="15"/>
        <v>0</v>
      </c>
      <c r="AT62" s="153">
        <f t="shared" si="15"/>
        <v>0</v>
      </c>
      <c r="AU62" s="153">
        <f t="shared" si="15"/>
        <v>0</v>
      </c>
      <c r="AV62" s="153">
        <f t="shared" si="15"/>
        <v>0</v>
      </c>
      <c r="AW62" s="153">
        <f t="shared" si="15"/>
        <v>0</v>
      </c>
      <c r="AX62" s="153"/>
      <c r="AY62" s="153">
        <v>1</v>
      </c>
      <c r="AZ62" s="153">
        <v>0</v>
      </c>
      <c r="BA62" s="153">
        <v>0</v>
      </c>
      <c r="BB62" s="153">
        <v>1</v>
      </c>
      <c r="BC62" s="153">
        <v>0</v>
      </c>
      <c r="BD62" s="153">
        <v>0</v>
      </c>
      <c r="BE62" s="153"/>
      <c r="BF62" s="153" t="str">
        <f t="shared" si="10"/>
        <v>A1</v>
      </c>
      <c r="BG62" s="153" t="str">
        <f t="shared" si="11"/>
        <v>B1</v>
      </c>
      <c r="BH62" s="145" t="str">
        <f t="shared" si="14"/>
        <v>A1;B1</v>
      </c>
    </row>
    <row r="63" spans="2:60" ht="30" customHeight="1">
      <c r="B63" s="156" t="s">
        <v>812</v>
      </c>
      <c r="C63" s="65" t="s">
        <v>813</v>
      </c>
      <c r="D63" s="66" t="s">
        <v>814</v>
      </c>
      <c r="E63" s="157" t="s">
        <v>808</v>
      </c>
      <c r="F63" s="158" t="s">
        <v>72</v>
      </c>
      <c r="G63" s="158" t="s">
        <v>72</v>
      </c>
      <c r="H63" s="159" t="s">
        <v>470</v>
      </c>
      <c r="I63" s="159" t="s">
        <v>691</v>
      </c>
      <c r="J63" s="159" t="s">
        <v>472</v>
      </c>
      <c r="K63" s="159" t="s">
        <v>536</v>
      </c>
      <c r="L63" s="159" t="s">
        <v>451</v>
      </c>
      <c r="M63" s="160" t="s">
        <v>18</v>
      </c>
      <c r="N63" s="161" t="s">
        <v>18</v>
      </c>
      <c r="O63" s="162" t="s">
        <v>18</v>
      </c>
      <c r="P63" s="163" t="s">
        <v>18</v>
      </c>
      <c r="Q63" s="160" t="s">
        <v>18</v>
      </c>
      <c r="R63" s="161" t="s">
        <v>18</v>
      </c>
      <c r="S63" s="162" t="s">
        <v>18</v>
      </c>
      <c r="T63" s="163" t="s">
        <v>18</v>
      </c>
      <c r="U63" s="160" t="s">
        <v>18</v>
      </c>
      <c r="V63" s="161" t="s">
        <v>18</v>
      </c>
      <c r="W63" s="162" t="s">
        <v>18</v>
      </c>
      <c r="X63" s="163" t="s">
        <v>18</v>
      </c>
      <c r="Y63" s="160" t="s">
        <v>18</v>
      </c>
      <c r="Z63" s="161" t="s">
        <v>18</v>
      </c>
      <c r="AA63" s="162" t="s">
        <v>18</v>
      </c>
      <c r="AB63" s="163" t="s">
        <v>18</v>
      </c>
      <c r="AC63" s="160" t="s">
        <v>18</v>
      </c>
      <c r="AD63" s="161" t="s">
        <v>18</v>
      </c>
      <c r="AE63" s="161" t="s">
        <v>18</v>
      </c>
      <c r="AF63" s="163" t="s">
        <v>18</v>
      </c>
      <c r="AG63" s="160" t="s">
        <v>18</v>
      </c>
      <c r="AH63" s="161" t="s">
        <v>18</v>
      </c>
      <c r="AI63" s="162" t="s">
        <v>18</v>
      </c>
      <c r="AJ63" s="163" t="s">
        <v>18</v>
      </c>
      <c r="AK63" s="169"/>
      <c r="AL63" s="164">
        <v>1</v>
      </c>
      <c r="AM63" s="164">
        <f t="shared" si="8"/>
        <v>0</v>
      </c>
      <c r="AN63" s="164" t="str">
        <f t="shared" si="9"/>
        <v>DI</v>
      </c>
      <c r="AO63" s="153">
        <f t="shared" si="15"/>
        <v>0</v>
      </c>
      <c r="AP63" s="153">
        <f t="shared" si="15"/>
        <v>1</v>
      </c>
      <c r="AQ63" s="153">
        <f t="shared" si="15"/>
        <v>0</v>
      </c>
      <c r="AR63" s="153">
        <f t="shared" si="15"/>
        <v>0</v>
      </c>
      <c r="AS63" s="153">
        <f t="shared" si="15"/>
        <v>0</v>
      </c>
      <c r="AT63" s="153">
        <f t="shared" si="15"/>
        <v>0</v>
      </c>
      <c r="AU63" s="153">
        <f t="shared" si="15"/>
        <v>0</v>
      </c>
      <c r="AV63" s="153">
        <f t="shared" si="15"/>
        <v>0</v>
      </c>
      <c r="AW63" s="153">
        <f t="shared" si="15"/>
        <v>0</v>
      </c>
      <c r="AX63" s="153"/>
      <c r="AY63" s="153">
        <v>1</v>
      </c>
      <c r="AZ63" s="153">
        <v>0</v>
      </c>
      <c r="BA63" s="153">
        <v>0</v>
      </c>
      <c r="BB63" s="153">
        <v>1</v>
      </c>
      <c r="BC63" s="153">
        <v>0</v>
      </c>
      <c r="BD63" s="153">
        <v>0</v>
      </c>
      <c r="BE63" s="153"/>
      <c r="BF63" s="153" t="str">
        <f t="shared" si="10"/>
        <v>A1</v>
      </c>
      <c r="BG63" s="153" t="str">
        <f t="shared" si="11"/>
        <v>B1</v>
      </c>
      <c r="BH63" s="163" t="str">
        <f t="shared" si="14"/>
        <v>A1;B1</v>
      </c>
    </row>
    <row r="64" spans="2:60" ht="60">
      <c r="B64" s="166" t="s">
        <v>815</v>
      </c>
      <c r="C64" s="17" t="s">
        <v>816</v>
      </c>
      <c r="D64" s="67" t="s">
        <v>817</v>
      </c>
      <c r="E64" s="154" t="s">
        <v>818</v>
      </c>
      <c r="F64" s="140" t="s">
        <v>74</v>
      </c>
      <c r="G64" s="140" t="s">
        <v>74</v>
      </c>
      <c r="H64" s="167" t="s">
        <v>470</v>
      </c>
      <c r="I64" s="167" t="s">
        <v>691</v>
      </c>
      <c r="J64" s="167" t="s">
        <v>472</v>
      </c>
      <c r="K64" s="167" t="s">
        <v>693</v>
      </c>
      <c r="L64" s="167" t="s">
        <v>451</v>
      </c>
      <c r="M64" s="168">
        <v>3087</v>
      </c>
      <c r="N64" s="143" t="s">
        <v>694</v>
      </c>
      <c r="O64" s="169" t="s">
        <v>18</v>
      </c>
      <c r="P64" s="145" t="s">
        <v>18</v>
      </c>
      <c r="Q64" s="168">
        <v>3687</v>
      </c>
      <c r="R64" s="143" t="s">
        <v>696</v>
      </c>
      <c r="S64" s="169" t="s">
        <v>18</v>
      </c>
      <c r="T64" s="145" t="s">
        <v>18</v>
      </c>
      <c r="U64" s="168">
        <v>3628</v>
      </c>
      <c r="V64" s="143" t="s">
        <v>696</v>
      </c>
      <c r="W64" s="169" t="s">
        <v>18</v>
      </c>
      <c r="X64" s="145" t="s">
        <v>18</v>
      </c>
      <c r="Y64" s="168">
        <v>3534</v>
      </c>
      <c r="Z64" s="143" t="s">
        <v>696</v>
      </c>
      <c r="AA64" s="169" t="s">
        <v>18</v>
      </c>
      <c r="AB64" s="145" t="s">
        <v>18</v>
      </c>
      <c r="AC64" s="168">
        <v>3390</v>
      </c>
      <c r="AD64" s="143" t="s">
        <v>698</v>
      </c>
      <c r="AE64" s="143" t="s">
        <v>18</v>
      </c>
      <c r="AF64" s="145" t="s">
        <v>18</v>
      </c>
      <c r="AG64" s="168" t="s">
        <v>18</v>
      </c>
      <c r="AH64" s="143" t="s">
        <v>18</v>
      </c>
      <c r="AI64" s="169" t="s">
        <v>18</v>
      </c>
      <c r="AJ64" s="145" t="s">
        <v>18</v>
      </c>
      <c r="AK64" s="169"/>
      <c r="AL64" s="164">
        <v>1</v>
      </c>
      <c r="AM64" s="164">
        <f t="shared" si="8"/>
        <v>0</v>
      </c>
      <c r="AN64" s="164" t="str">
        <f t="shared" si="9"/>
        <v>DI</v>
      </c>
      <c r="AO64" s="153">
        <f t="shared" si="15"/>
        <v>0</v>
      </c>
      <c r="AP64" s="153">
        <f t="shared" si="15"/>
        <v>1</v>
      </c>
      <c r="AQ64" s="153">
        <f t="shared" si="15"/>
        <v>0</v>
      </c>
      <c r="AR64" s="153">
        <f t="shared" si="15"/>
        <v>0</v>
      </c>
      <c r="AS64" s="153">
        <f t="shared" si="15"/>
        <v>0</v>
      </c>
      <c r="AT64" s="153">
        <f t="shared" si="15"/>
        <v>0</v>
      </c>
      <c r="AU64" s="153">
        <f t="shared" si="15"/>
        <v>0</v>
      </c>
      <c r="AV64" s="153">
        <f t="shared" si="15"/>
        <v>0</v>
      </c>
      <c r="AW64" s="153">
        <f t="shared" si="15"/>
        <v>0</v>
      </c>
      <c r="AX64" s="153"/>
      <c r="AY64" s="153">
        <v>0</v>
      </c>
      <c r="AZ64" s="153">
        <v>0</v>
      </c>
      <c r="BA64" s="153">
        <v>1</v>
      </c>
      <c r="BB64" s="153">
        <v>1</v>
      </c>
      <c r="BC64" s="153">
        <v>0</v>
      </c>
      <c r="BD64" s="153">
        <v>0</v>
      </c>
      <c r="BE64" s="153"/>
      <c r="BF64" s="153" t="str">
        <f t="shared" si="10"/>
        <v>A3</v>
      </c>
      <c r="BG64" s="153" t="str">
        <f t="shared" si="11"/>
        <v>B1</v>
      </c>
      <c r="BH64" s="145" t="str">
        <f t="shared" si="14"/>
        <v>A3;B1</v>
      </c>
    </row>
    <row r="65" spans="2:60">
      <c r="B65" s="166"/>
      <c r="C65" s="18"/>
      <c r="D65" s="67"/>
      <c r="E65" s="206"/>
      <c r="F65" s="167"/>
      <c r="G65" s="167"/>
      <c r="H65" s="167"/>
      <c r="I65" s="167"/>
      <c r="J65" s="167"/>
      <c r="K65" s="167"/>
      <c r="L65" s="167"/>
      <c r="M65" s="168"/>
      <c r="N65" s="143"/>
      <c r="O65" s="169"/>
      <c r="P65" s="145"/>
      <c r="Q65" s="168"/>
      <c r="R65" s="143"/>
      <c r="S65" s="169"/>
      <c r="T65" s="145"/>
      <c r="U65" s="168"/>
      <c r="V65" s="143"/>
      <c r="W65" s="169"/>
      <c r="X65" s="145"/>
      <c r="Y65" s="168"/>
      <c r="Z65" s="143"/>
      <c r="AA65" s="169"/>
      <c r="AB65" s="145"/>
      <c r="AC65" s="168"/>
      <c r="AD65" s="169"/>
      <c r="AE65" s="169"/>
      <c r="AF65" s="171"/>
      <c r="AG65" s="168"/>
      <c r="AH65" s="169"/>
      <c r="AI65" s="169"/>
      <c r="AJ65" s="171"/>
      <c r="AK65" s="169"/>
      <c r="AL65" s="164"/>
      <c r="AM65" s="164"/>
      <c r="AN65" s="164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71"/>
    </row>
    <row r="66" spans="2:60">
      <c r="B66" s="24" t="s">
        <v>537</v>
      </c>
      <c r="D66" s="67"/>
      <c r="E66" s="206"/>
      <c r="F66" s="167"/>
      <c r="G66" s="167"/>
      <c r="H66" s="167"/>
      <c r="I66" s="167"/>
      <c r="J66" s="167"/>
      <c r="K66" s="167"/>
      <c r="L66" s="167"/>
      <c r="M66" s="168"/>
      <c r="N66" s="143"/>
      <c r="O66" s="169"/>
      <c r="P66" s="145"/>
      <c r="Q66" s="168"/>
      <c r="R66" s="143"/>
      <c r="S66" s="169"/>
      <c r="T66" s="145"/>
      <c r="U66" s="168"/>
      <c r="V66" s="143"/>
      <c r="W66" s="169"/>
      <c r="X66" s="145"/>
      <c r="Y66" s="168"/>
      <c r="Z66" s="143"/>
      <c r="AA66" s="169"/>
      <c r="AB66" s="145"/>
      <c r="AC66" s="168"/>
      <c r="AD66" s="169"/>
      <c r="AE66" s="169"/>
      <c r="AF66" s="171"/>
      <c r="AG66" s="168"/>
      <c r="AH66" s="169"/>
      <c r="AI66" s="169"/>
      <c r="AJ66" s="171"/>
      <c r="AK66" s="169"/>
      <c r="AL66" s="164"/>
      <c r="AM66" s="164"/>
      <c r="AN66" s="164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  <c r="BG66" s="153"/>
      <c r="BH66" s="171"/>
    </row>
    <row r="67" spans="2:60" ht="30" customHeight="1">
      <c r="B67" s="172" t="s">
        <v>565</v>
      </c>
      <c r="C67" s="79" t="s">
        <v>819</v>
      </c>
      <c r="D67" s="68" t="s">
        <v>820</v>
      </c>
      <c r="E67" s="173" t="s">
        <v>22</v>
      </c>
      <c r="F67" s="173" t="s">
        <v>22</v>
      </c>
      <c r="G67" s="173" t="s">
        <v>22</v>
      </c>
      <c r="H67" s="173" t="s">
        <v>22</v>
      </c>
      <c r="I67" s="173" t="s">
        <v>22</v>
      </c>
      <c r="J67" s="173" t="s">
        <v>22</v>
      </c>
      <c r="K67" s="173" t="s">
        <v>22</v>
      </c>
      <c r="L67" s="173" t="s">
        <v>451</v>
      </c>
      <c r="M67" s="174" t="s">
        <v>18</v>
      </c>
      <c r="N67" s="175" t="s">
        <v>821</v>
      </c>
      <c r="O67" s="176"/>
      <c r="P67" s="177"/>
      <c r="Q67" s="174">
        <v>229487</v>
      </c>
      <c r="R67" s="175" t="s">
        <v>822</v>
      </c>
      <c r="S67" s="176" t="s">
        <v>18</v>
      </c>
      <c r="T67" s="178" t="s">
        <v>823</v>
      </c>
      <c r="U67" s="174">
        <v>220745</v>
      </c>
      <c r="V67" s="175" t="s">
        <v>824</v>
      </c>
      <c r="W67" s="176" t="s">
        <v>18</v>
      </c>
      <c r="X67" s="178" t="s">
        <v>823</v>
      </c>
      <c r="Y67" s="174">
        <v>211399</v>
      </c>
      <c r="Z67" s="175" t="s">
        <v>825</v>
      </c>
      <c r="AA67" s="176" t="s">
        <v>18</v>
      </c>
      <c r="AB67" s="178" t="s">
        <v>823</v>
      </c>
      <c r="AC67" s="174">
        <v>130412</v>
      </c>
      <c r="AD67" s="175" t="s">
        <v>826</v>
      </c>
      <c r="AE67" s="175" t="s">
        <v>18</v>
      </c>
      <c r="AF67" s="177" t="s">
        <v>823</v>
      </c>
      <c r="AG67" s="174">
        <v>124872</v>
      </c>
      <c r="AH67" s="175" t="s">
        <v>827</v>
      </c>
      <c r="AI67" s="176" t="s">
        <v>18</v>
      </c>
      <c r="AJ67" s="178" t="s">
        <v>18</v>
      </c>
      <c r="AK67" s="143"/>
      <c r="AL67" s="164">
        <v>0</v>
      </c>
      <c r="AM67" s="164">
        <f t="shared" ref="AM67:AM91" si="16">IF(MID(B67,4,1)="D",1,0)</f>
        <v>0</v>
      </c>
      <c r="AN67" s="164" t="str">
        <f t="shared" ref="AN67:AN91" si="17">LEFT(B67,2)</f>
        <v>DI</v>
      </c>
      <c r="AO67" s="153">
        <f t="shared" ref="AO67:AW131" si="18">IF($AN67=AO$3,1,0)</f>
        <v>0</v>
      </c>
      <c r="AP67" s="153">
        <f t="shared" ref="AP67:AW115" si="19">IF($AN67=AP$3,1,0)</f>
        <v>1</v>
      </c>
      <c r="AQ67" s="153">
        <f t="shared" si="19"/>
        <v>0</v>
      </c>
      <c r="AR67" s="153">
        <f t="shared" si="19"/>
        <v>0</v>
      </c>
      <c r="AS67" s="153">
        <f t="shared" si="19"/>
        <v>0</v>
      </c>
      <c r="AT67" s="153">
        <f t="shared" si="19"/>
        <v>0</v>
      </c>
      <c r="AU67" s="153">
        <f t="shared" si="19"/>
        <v>0</v>
      </c>
      <c r="AV67" s="153">
        <f t="shared" si="19"/>
        <v>0</v>
      </c>
      <c r="AW67" s="153">
        <f t="shared" si="19"/>
        <v>0</v>
      </c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78"/>
    </row>
    <row r="68" spans="2:60" ht="45">
      <c r="B68" s="179" t="s">
        <v>828</v>
      </c>
      <c r="C68" s="80" t="s">
        <v>829</v>
      </c>
      <c r="D68" s="76" t="s">
        <v>830</v>
      </c>
      <c r="E68" s="180" t="s">
        <v>22</v>
      </c>
      <c r="F68" s="181" t="s">
        <v>22</v>
      </c>
      <c r="G68" s="181" t="s">
        <v>22</v>
      </c>
      <c r="H68" s="181" t="s">
        <v>22</v>
      </c>
      <c r="I68" s="181" t="s">
        <v>22</v>
      </c>
      <c r="J68" s="181" t="s">
        <v>22</v>
      </c>
      <c r="K68" s="181" t="s">
        <v>22</v>
      </c>
      <c r="L68" s="180" t="s">
        <v>451</v>
      </c>
      <c r="M68" s="182">
        <v>129</v>
      </c>
      <c r="N68" s="183" t="s">
        <v>831</v>
      </c>
      <c r="O68" s="184" t="s">
        <v>18</v>
      </c>
      <c r="P68" s="185" t="s">
        <v>832</v>
      </c>
      <c r="Q68" s="182">
        <v>137</v>
      </c>
      <c r="R68" s="183" t="s">
        <v>833</v>
      </c>
      <c r="S68" s="184" t="s">
        <v>18</v>
      </c>
      <c r="T68" s="186" t="s">
        <v>834</v>
      </c>
      <c r="U68" s="182">
        <v>136</v>
      </c>
      <c r="V68" s="183" t="s">
        <v>835</v>
      </c>
      <c r="W68" s="184" t="s">
        <v>18</v>
      </c>
      <c r="X68" s="186" t="s">
        <v>836</v>
      </c>
      <c r="Y68" s="182">
        <v>141</v>
      </c>
      <c r="Z68" s="183" t="s">
        <v>837</v>
      </c>
      <c r="AA68" s="184" t="s">
        <v>18</v>
      </c>
      <c r="AB68" s="186" t="s">
        <v>838</v>
      </c>
      <c r="AC68" s="182">
        <v>144</v>
      </c>
      <c r="AD68" s="183" t="s">
        <v>839</v>
      </c>
      <c r="AE68" s="183" t="s">
        <v>18</v>
      </c>
      <c r="AF68" s="185" t="s">
        <v>840</v>
      </c>
      <c r="AG68" s="182">
        <v>145</v>
      </c>
      <c r="AH68" s="183" t="s">
        <v>841</v>
      </c>
      <c r="AI68" s="184" t="s">
        <v>18</v>
      </c>
      <c r="AJ68" s="186" t="s">
        <v>842</v>
      </c>
      <c r="AK68" s="143"/>
      <c r="AL68" s="164">
        <v>0</v>
      </c>
      <c r="AM68" s="164">
        <f t="shared" si="16"/>
        <v>0</v>
      </c>
      <c r="AN68" s="164" t="str">
        <f t="shared" si="17"/>
        <v>DI</v>
      </c>
      <c r="AO68" s="153">
        <f t="shared" ref="AO68:AW68" si="20">IF($AN68=AO$3,1,0)</f>
        <v>0</v>
      </c>
      <c r="AP68" s="153">
        <f t="shared" si="20"/>
        <v>1</v>
      </c>
      <c r="AQ68" s="153">
        <f t="shared" si="20"/>
        <v>0</v>
      </c>
      <c r="AR68" s="153">
        <f t="shared" si="20"/>
        <v>0</v>
      </c>
      <c r="AS68" s="153">
        <f t="shared" si="20"/>
        <v>0</v>
      </c>
      <c r="AT68" s="153">
        <f t="shared" si="20"/>
        <v>0</v>
      </c>
      <c r="AU68" s="153">
        <f t="shared" si="20"/>
        <v>0</v>
      </c>
      <c r="AV68" s="153">
        <f t="shared" si="20"/>
        <v>0</v>
      </c>
      <c r="AW68" s="153">
        <f t="shared" si="20"/>
        <v>0</v>
      </c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86"/>
    </row>
    <row r="69" spans="2:60">
      <c r="B69" s="25" t="s">
        <v>547</v>
      </c>
      <c r="C69" s="81"/>
      <c r="D69" s="67"/>
      <c r="E69" s="206"/>
      <c r="F69" s="206"/>
      <c r="G69" s="206"/>
      <c r="H69" s="206"/>
      <c r="I69" s="206"/>
      <c r="J69" s="206"/>
      <c r="K69" s="206"/>
      <c r="L69" s="167"/>
      <c r="M69" s="168"/>
      <c r="N69" s="143"/>
      <c r="O69" s="169"/>
      <c r="P69" s="145"/>
      <c r="Q69" s="168"/>
      <c r="R69" s="143"/>
      <c r="S69" s="169"/>
      <c r="T69" s="145"/>
      <c r="U69" s="168"/>
      <c r="V69" s="143"/>
      <c r="W69" s="169"/>
      <c r="X69" s="145"/>
      <c r="Y69" s="168"/>
      <c r="Z69" s="143"/>
      <c r="AA69" s="169"/>
      <c r="AB69" s="145"/>
      <c r="AC69" s="168"/>
      <c r="AD69" s="169"/>
      <c r="AE69" s="169"/>
      <c r="AF69" s="171"/>
      <c r="AG69" s="168"/>
      <c r="AH69" s="169"/>
      <c r="AI69" s="169"/>
      <c r="AJ69" s="171"/>
      <c r="AK69" s="169"/>
      <c r="AL69" s="164"/>
      <c r="AM69" s="164">
        <f t="shared" si="16"/>
        <v>0</v>
      </c>
      <c r="AN69" s="164" t="str">
        <f t="shared" si="17"/>
        <v>DZ</v>
      </c>
      <c r="AO69" s="153">
        <f t="shared" si="18"/>
        <v>0</v>
      </c>
      <c r="AP69" s="153">
        <f t="shared" si="19"/>
        <v>0</v>
      </c>
      <c r="AQ69" s="153">
        <f t="shared" si="19"/>
        <v>0</v>
      </c>
      <c r="AR69" s="153">
        <f t="shared" si="19"/>
        <v>0</v>
      </c>
      <c r="AS69" s="153">
        <f t="shared" si="19"/>
        <v>0</v>
      </c>
      <c r="AT69" s="153">
        <f t="shared" si="19"/>
        <v>0</v>
      </c>
      <c r="AU69" s="153">
        <f t="shared" si="19"/>
        <v>0</v>
      </c>
      <c r="AV69" s="153">
        <f t="shared" si="19"/>
        <v>0</v>
      </c>
      <c r="AW69" s="153">
        <f t="shared" si="19"/>
        <v>0</v>
      </c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71"/>
    </row>
    <row r="70" spans="2:60" ht="30">
      <c r="B70" s="188" t="s">
        <v>843</v>
      </c>
      <c r="C70" s="82" t="s">
        <v>844</v>
      </c>
      <c r="D70" s="69" t="s">
        <v>845</v>
      </c>
      <c r="E70" s="189" t="s">
        <v>22</v>
      </c>
      <c r="F70" s="190" t="s">
        <v>22</v>
      </c>
      <c r="G70" s="190" t="s">
        <v>22</v>
      </c>
      <c r="H70" s="190" t="s">
        <v>22</v>
      </c>
      <c r="I70" s="190" t="s">
        <v>22</v>
      </c>
      <c r="J70" s="190" t="s">
        <v>22</v>
      </c>
      <c r="K70" s="190" t="s">
        <v>22</v>
      </c>
      <c r="L70" s="191" t="s">
        <v>451</v>
      </c>
      <c r="M70" s="192" t="s">
        <v>18</v>
      </c>
      <c r="N70" s="193" t="s">
        <v>18</v>
      </c>
      <c r="O70" s="193" t="s">
        <v>18</v>
      </c>
      <c r="P70" s="194" t="s">
        <v>222</v>
      </c>
      <c r="Q70" s="192">
        <v>283585</v>
      </c>
      <c r="R70" s="193" t="s">
        <v>846</v>
      </c>
      <c r="S70" s="195">
        <v>6852620278</v>
      </c>
      <c r="T70" s="194" t="s">
        <v>847</v>
      </c>
      <c r="U70" s="192">
        <v>266430</v>
      </c>
      <c r="V70" s="193" t="s">
        <v>846</v>
      </c>
      <c r="W70" s="193">
        <v>6784168973</v>
      </c>
      <c r="X70" s="194" t="s">
        <v>847</v>
      </c>
      <c r="Y70" s="192">
        <v>262885</v>
      </c>
      <c r="Z70" s="193" t="s">
        <v>846</v>
      </c>
      <c r="AA70" s="193">
        <v>6363691332</v>
      </c>
      <c r="AB70" s="194" t="s">
        <v>847</v>
      </c>
      <c r="AC70" s="192" t="s">
        <v>18</v>
      </c>
      <c r="AD70" s="193" t="s">
        <v>18</v>
      </c>
      <c r="AE70" s="193" t="s">
        <v>18</v>
      </c>
      <c r="AF70" s="194" t="s">
        <v>18</v>
      </c>
      <c r="AG70" s="192" t="s">
        <v>18</v>
      </c>
      <c r="AH70" s="193" t="s">
        <v>18</v>
      </c>
      <c r="AI70" s="193" t="s">
        <v>18</v>
      </c>
      <c r="AJ70" s="194" t="s">
        <v>18</v>
      </c>
      <c r="AK70" s="169"/>
      <c r="AL70" s="164">
        <v>0</v>
      </c>
      <c r="AM70" s="164">
        <f t="shared" si="16"/>
        <v>1</v>
      </c>
      <c r="AN70" s="164" t="str">
        <f t="shared" si="17"/>
        <v>DI</v>
      </c>
      <c r="AO70" s="153">
        <f t="shared" si="18"/>
        <v>0</v>
      </c>
      <c r="AP70" s="153">
        <f t="shared" si="18"/>
        <v>1</v>
      </c>
      <c r="AQ70" s="153">
        <f t="shared" si="18"/>
        <v>0</v>
      </c>
      <c r="AR70" s="153">
        <f t="shared" si="18"/>
        <v>0</v>
      </c>
      <c r="AS70" s="153">
        <f t="shared" si="18"/>
        <v>0</v>
      </c>
      <c r="AT70" s="153">
        <f t="shared" si="18"/>
        <v>0</v>
      </c>
      <c r="AU70" s="153">
        <f t="shared" si="18"/>
        <v>0</v>
      </c>
      <c r="AV70" s="153">
        <f t="shared" si="18"/>
        <v>0</v>
      </c>
      <c r="AW70" s="153">
        <f t="shared" si="18"/>
        <v>0</v>
      </c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94"/>
    </row>
    <row r="71" spans="2:60" ht="30">
      <c r="B71" s="196" t="s">
        <v>848</v>
      </c>
      <c r="C71" s="83" t="s">
        <v>849</v>
      </c>
      <c r="D71" s="77" t="s">
        <v>850</v>
      </c>
      <c r="E71" s="197" t="s">
        <v>22</v>
      </c>
      <c r="F71" s="198" t="s">
        <v>22</v>
      </c>
      <c r="G71" s="198" t="s">
        <v>22</v>
      </c>
      <c r="H71" s="198" t="s">
        <v>22</v>
      </c>
      <c r="I71" s="198" t="s">
        <v>22</v>
      </c>
      <c r="J71" s="198" t="s">
        <v>22</v>
      </c>
      <c r="K71" s="198" t="s">
        <v>22</v>
      </c>
      <c r="L71" s="199" t="s">
        <v>451</v>
      </c>
      <c r="M71" s="200" t="s">
        <v>18</v>
      </c>
      <c r="N71" s="201" t="s">
        <v>18</v>
      </c>
      <c r="O71" s="201">
        <v>8996363</v>
      </c>
      <c r="P71" s="202" t="s">
        <v>222</v>
      </c>
      <c r="Q71" s="200" t="s">
        <v>18</v>
      </c>
      <c r="R71" s="201" t="s">
        <v>18</v>
      </c>
      <c r="S71" s="203">
        <v>9947070</v>
      </c>
      <c r="T71" s="202" t="s">
        <v>555</v>
      </c>
      <c r="U71" s="200" t="s">
        <v>18</v>
      </c>
      <c r="V71" s="201" t="s">
        <v>18</v>
      </c>
      <c r="W71" s="201">
        <v>10565027</v>
      </c>
      <c r="X71" s="202" t="s">
        <v>555</v>
      </c>
      <c r="Y71" s="200" t="s">
        <v>18</v>
      </c>
      <c r="Z71" s="201" t="s">
        <v>18</v>
      </c>
      <c r="AA71" s="201">
        <v>9439231</v>
      </c>
      <c r="AB71" s="202" t="s">
        <v>555</v>
      </c>
      <c r="AC71" s="200" t="s">
        <v>18</v>
      </c>
      <c r="AD71" s="201" t="s">
        <v>18</v>
      </c>
      <c r="AE71" s="201" t="s">
        <v>18</v>
      </c>
      <c r="AF71" s="202" t="s">
        <v>18</v>
      </c>
      <c r="AG71" s="200" t="s">
        <v>18</v>
      </c>
      <c r="AH71" s="201" t="s">
        <v>18</v>
      </c>
      <c r="AI71" s="201" t="s">
        <v>18</v>
      </c>
      <c r="AJ71" s="202" t="s">
        <v>18</v>
      </c>
      <c r="AK71" s="169"/>
      <c r="AL71" s="164">
        <v>0</v>
      </c>
      <c r="AM71" s="164">
        <f t="shared" si="16"/>
        <v>1</v>
      </c>
      <c r="AN71" s="164" t="str">
        <f t="shared" si="17"/>
        <v>DI</v>
      </c>
      <c r="AO71" s="153">
        <f t="shared" si="18"/>
        <v>0</v>
      </c>
      <c r="AP71" s="153">
        <f t="shared" si="18"/>
        <v>1</v>
      </c>
      <c r="AQ71" s="153">
        <f t="shared" si="18"/>
        <v>0</v>
      </c>
      <c r="AR71" s="153">
        <f t="shared" si="18"/>
        <v>0</v>
      </c>
      <c r="AS71" s="153">
        <f t="shared" si="18"/>
        <v>0</v>
      </c>
      <c r="AT71" s="153">
        <f t="shared" si="18"/>
        <v>0</v>
      </c>
      <c r="AU71" s="153">
        <f t="shared" si="18"/>
        <v>0</v>
      </c>
      <c r="AV71" s="153">
        <f t="shared" si="18"/>
        <v>0</v>
      </c>
      <c r="AW71" s="153">
        <f t="shared" si="18"/>
        <v>0</v>
      </c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202"/>
    </row>
    <row r="72" spans="2:60">
      <c r="B72" s="188" t="s">
        <v>851</v>
      </c>
      <c r="C72" s="82" t="s">
        <v>852</v>
      </c>
      <c r="D72" s="69" t="s">
        <v>853</v>
      </c>
      <c r="E72" s="189" t="s">
        <v>22</v>
      </c>
      <c r="F72" s="190" t="s">
        <v>22</v>
      </c>
      <c r="G72" s="190" t="s">
        <v>22</v>
      </c>
      <c r="H72" s="190" t="s">
        <v>22</v>
      </c>
      <c r="I72" s="190" t="s">
        <v>22</v>
      </c>
      <c r="J72" s="190" t="s">
        <v>22</v>
      </c>
      <c r="K72" s="190" t="s">
        <v>22</v>
      </c>
      <c r="L72" s="191" t="s">
        <v>451</v>
      </c>
      <c r="M72" s="192" t="s">
        <v>18</v>
      </c>
      <c r="N72" s="193" t="s">
        <v>18</v>
      </c>
      <c r="O72" s="193">
        <v>124276383</v>
      </c>
      <c r="P72" s="194" t="s">
        <v>222</v>
      </c>
      <c r="Q72" s="192"/>
      <c r="R72" s="193"/>
      <c r="S72" s="195">
        <v>122701084</v>
      </c>
      <c r="T72" s="194" t="s">
        <v>847</v>
      </c>
      <c r="U72" s="192"/>
      <c r="V72" s="193"/>
      <c r="W72" s="193">
        <v>122104451</v>
      </c>
      <c r="X72" s="194" t="s">
        <v>847</v>
      </c>
      <c r="Y72" s="192"/>
      <c r="Z72" s="193"/>
      <c r="AA72" s="193">
        <v>119288238</v>
      </c>
      <c r="AB72" s="194" t="s">
        <v>847</v>
      </c>
      <c r="AC72" s="192"/>
      <c r="AD72" s="193"/>
      <c r="AE72" s="193"/>
      <c r="AF72" s="194"/>
      <c r="AG72" s="192"/>
      <c r="AH72" s="193"/>
      <c r="AI72" s="193"/>
      <c r="AJ72" s="194"/>
      <c r="AK72" s="169"/>
      <c r="AL72" s="164">
        <v>0</v>
      </c>
      <c r="AM72" s="164">
        <f t="shared" si="16"/>
        <v>1</v>
      </c>
      <c r="AN72" s="164" t="str">
        <f t="shared" si="17"/>
        <v>DI</v>
      </c>
      <c r="AO72" s="153">
        <f t="shared" si="18"/>
        <v>0</v>
      </c>
      <c r="AP72" s="153">
        <f t="shared" si="18"/>
        <v>1</v>
      </c>
      <c r="AQ72" s="153">
        <f t="shared" si="18"/>
        <v>0</v>
      </c>
      <c r="AR72" s="153">
        <f t="shared" si="18"/>
        <v>0</v>
      </c>
      <c r="AS72" s="153">
        <f t="shared" si="18"/>
        <v>0</v>
      </c>
      <c r="AT72" s="153">
        <f t="shared" si="18"/>
        <v>0</v>
      </c>
      <c r="AU72" s="153">
        <f t="shared" si="18"/>
        <v>0</v>
      </c>
      <c r="AV72" s="153">
        <f t="shared" si="18"/>
        <v>0</v>
      </c>
      <c r="AW72" s="153">
        <f t="shared" si="18"/>
        <v>0</v>
      </c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94"/>
    </row>
    <row r="73" spans="2:60" ht="30">
      <c r="B73" s="196" t="s">
        <v>854</v>
      </c>
      <c r="C73" s="83" t="s">
        <v>855</v>
      </c>
      <c r="D73" s="77" t="s">
        <v>671</v>
      </c>
      <c r="E73" s="197" t="s">
        <v>22</v>
      </c>
      <c r="F73" s="198" t="s">
        <v>22</v>
      </c>
      <c r="G73" s="198" t="s">
        <v>22</v>
      </c>
      <c r="H73" s="198" t="s">
        <v>22</v>
      </c>
      <c r="I73" s="198" t="s">
        <v>22</v>
      </c>
      <c r="J73" s="198" t="s">
        <v>22</v>
      </c>
      <c r="K73" s="198" t="s">
        <v>22</v>
      </c>
      <c r="L73" s="199" t="s">
        <v>451</v>
      </c>
      <c r="M73" s="200" t="s">
        <v>18</v>
      </c>
      <c r="N73" s="201" t="s">
        <v>18</v>
      </c>
      <c r="O73" s="201">
        <v>1629258</v>
      </c>
      <c r="P73" s="202" t="s">
        <v>222</v>
      </c>
      <c r="Q73" s="200" t="s">
        <v>18</v>
      </c>
      <c r="R73" s="201" t="s">
        <v>18</v>
      </c>
      <c r="S73" s="203">
        <v>1148138</v>
      </c>
      <c r="T73" s="202" t="s">
        <v>847</v>
      </c>
      <c r="U73" s="200" t="s">
        <v>18</v>
      </c>
      <c r="V73" s="201" t="s">
        <v>18</v>
      </c>
      <c r="W73" s="201">
        <v>731529</v>
      </c>
      <c r="X73" s="202" t="s">
        <v>847</v>
      </c>
      <c r="Y73" s="200" t="s">
        <v>18</v>
      </c>
      <c r="Z73" s="201" t="s">
        <v>18</v>
      </c>
      <c r="AA73" s="201">
        <v>740649</v>
      </c>
      <c r="AB73" s="202" t="s">
        <v>847</v>
      </c>
      <c r="AC73" s="200" t="s">
        <v>18</v>
      </c>
      <c r="AD73" s="201" t="s">
        <v>18</v>
      </c>
      <c r="AE73" s="201" t="s">
        <v>18</v>
      </c>
      <c r="AF73" s="202" t="s">
        <v>18</v>
      </c>
      <c r="AG73" s="200" t="s">
        <v>18</v>
      </c>
      <c r="AH73" s="201" t="s">
        <v>18</v>
      </c>
      <c r="AI73" s="201" t="s">
        <v>18</v>
      </c>
      <c r="AJ73" s="202" t="s">
        <v>18</v>
      </c>
      <c r="AK73" s="169"/>
      <c r="AL73" s="164">
        <v>0</v>
      </c>
      <c r="AM73" s="164">
        <f t="shared" si="16"/>
        <v>1</v>
      </c>
      <c r="AN73" s="164" t="str">
        <f t="shared" si="17"/>
        <v>DI</v>
      </c>
      <c r="AO73" s="153">
        <f t="shared" si="18"/>
        <v>0</v>
      </c>
      <c r="AP73" s="153">
        <f t="shared" si="18"/>
        <v>1</v>
      </c>
      <c r="AQ73" s="153">
        <f t="shared" si="18"/>
        <v>0</v>
      </c>
      <c r="AR73" s="153">
        <f t="shared" si="18"/>
        <v>0</v>
      </c>
      <c r="AS73" s="153">
        <f t="shared" si="18"/>
        <v>0</v>
      </c>
      <c r="AT73" s="153">
        <f t="shared" si="18"/>
        <v>0</v>
      </c>
      <c r="AU73" s="153">
        <f t="shared" si="18"/>
        <v>0</v>
      </c>
      <c r="AV73" s="153">
        <f t="shared" si="18"/>
        <v>0</v>
      </c>
      <c r="AW73" s="153">
        <f t="shared" si="18"/>
        <v>0</v>
      </c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202"/>
    </row>
    <row r="74" spans="2:60" ht="45">
      <c r="B74" s="188" t="s">
        <v>856</v>
      </c>
      <c r="C74" s="82" t="s">
        <v>857</v>
      </c>
      <c r="D74" s="69" t="s">
        <v>675</v>
      </c>
      <c r="E74" s="189" t="s">
        <v>22</v>
      </c>
      <c r="F74" s="190" t="s">
        <v>22</v>
      </c>
      <c r="G74" s="190" t="s">
        <v>22</v>
      </c>
      <c r="H74" s="190" t="s">
        <v>22</v>
      </c>
      <c r="I74" s="190" t="s">
        <v>22</v>
      </c>
      <c r="J74" s="190" t="s">
        <v>22</v>
      </c>
      <c r="K74" s="190" t="s">
        <v>22</v>
      </c>
      <c r="L74" s="191" t="s">
        <v>451</v>
      </c>
      <c r="M74" s="192" t="s">
        <v>18</v>
      </c>
      <c r="N74" s="193" t="s">
        <v>18</v>
      </c>
      <c r="O74" s="193">
        <v>1397107</v>
      </c>
      <c r="P74" s="194" t="s">
        <v>222</v>
      </c>
      <c r="Q74" s="192" t="s">
        <v>18</v>
      </c>
      <c r="R74" s="193" t="s">
        <v>18</v>
      </c>
      <c r="S74" s="195">
        <v>780805</v>
      </c>
      <c r="T74" s="194" t="s">
        <v>222</v>
      </c>
      <c r="U74" s="192" t="s">
        <v>18</v>
      </c>
      <c r="V74" s="193" t="s">
        <v>18</v>
      </c>
      <c r="W74" s="193">
        <v>829751</v>
      </c>
      <c r="X74" s="194" t="s">
        <v>222</v>
      </c>
      <c r="Y74" s="192" t="s">
        <v>18</v>
      </c>
      <c r="Z74" s="193" t="s">
        <v>18</v>
      </c>
      <c r="AA74" s="193"/>
      <c r="AB74" s="194" t="s">
        <v>222</v>
      </c>
      <c r="AC74" s="192" t="s">
        <v>18</v>
      </c>
      <c r="AD74" s="193" t="s">
        <v>18</v>
      </c>
      <c r="AE74" s="193" t="s">
        <v>18</v>
      </c>
      <c r="AF74" s="194" t="s">
        <v>18</v>
      </c>
      <c r="AG74" s="192" t="s">
        <v>18</v>
      </c>
      <c r="AH74" s="193" t="s">
        <v>18</v>
      </c>
      <c r="AI74" s="193" t="s">
        <v>18</v>
      </c>
      <c r="AJ74" s="194" t="s">
        <v>18</v>
      </c>
      <c r="AK74" s="169"/>
      <c r="AL74" s="164">
        <v>0</v>
      </c>
      <c r="AM74" s="164">
        <f t="shared" si="16"/>
        <v>1</v>
      </c>
      <c r="AN74" s="164" t="str">
        <f t="shared" si="17"/>
        <v>DI</v>
      </c>
      <c r="AO74" s="153">
        <f t="shared" si="18"/>
        <v>0</v>
      </c>
      <c r="AP74" s="153">
        <f t="shared" si="18"/>
        <v>1</v>
      </c>
      <c r="AQ74" s="153">
        <f t="shared" si="18"/>
        <v>0</v>
      </c>
      <c r="AR74" s="153">
        <f t="shared" si="18"/>
        <v>0</v>
      </c>
      <c r="AS74" s="153">
        <f t="shared" si="18"/>
        <v>0</v>
      </c>
      <c r="AT74" s="153">
        <f t="shared" si="18"/>
        <v>0</v>
      </c>
      <c r="AU74" s="153">
        <f t="shared" si="18"/>
        <v>0</v>
      </c>
      <c r="AV74" s="153">
        <f t="shared" si="18"/>
        <v>0</v>
      </c>
      <c r="AW74" s="153">
        <f t="shared" si="18"/>
        <v>0</v>
      </c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94"/>
    </row>
    <row r="75" spans="2:60">
      <c r="B75" s="196" t="s">
        <v>858</v>
      </c>
      <c r="C75" s="83" t="s">
        <v>859</v>
      </c>
      <c r="D75" s="77" t="s">
        <v>687</v>
      </c>
      <c r="E75" s="197" t="s">
        <v>22</v>
      </c>
      <c r="F75" s="198" t="s">
        <v>22</v>
      </c>
      <c r="G75" s="198" t="s">
        <v>22</v>
      </c>
      <c r="H75" s="198" t="s">
        <v>22</v>
      </c>
      <c r="I75" s="198" t="s">
        <v>22</v>
      </c>
      <c r="J75" s="198" t="s">
        <v>22</v>
      </c>
      <c r="K75" s="198" t="s">
        <v>22</v>
      </c>
      <c r="L75" s="199" t="s">
        <v>451</v>
      </c>
      <c r="M75" s="200">
        <v>19027</v>
      </c>
      <c r="N75" s="201" t="s">
        <v>860</v>
      </c>
      <c r="O75" s="201">
        <v>273771806</v>
      </c>
      <c r="P75" s="202" t="s">
        <v>222</v>
      </c>
      <c r="Q75" s="200">
        <v>21059</v>
      </c>
      <c r="R75" s="201" t="s">
        <v>860</v>
      </c>
      <c r="S75" s="203">
        <v>305931250</v>
      </c>
      <c r="T75" s="202" t="s">
        <v>861</v>
      </c>
      <c r="U75" s="200">
        <v>22362</v>
      </c>
      <c r="V75" s="201" t="s">
        <v>860</v>
      </c>
      <c r="W75" s="201">
        <v>332789873</v>
      </c>
      <c r="X75" s="202" t="s">
        <v>861</v>
      </c>
      <c r="Y75" s="200">
        <v>23740</v>
      </c>
      <c r="Z75" s="201" t="s">
        <v>860</v>
      </c>
      <c r="AA75" s="201">
        <v>354758326</v>
      </c>
      <c r="AB75" s="202" t="s">
        <v>861</v>
      </c>
      <c r="AC75" s="200" t="s">
        <v>18</v>
      </c>
      <c r="AD75" s="201" t="s">
        <v>18</v>
      </c>
      <c r="AE75" s="201" t="s">
        <v>18</v>
      </c>
      <c r="AF75" s="202" t="s">
        <v>18</v>
      </c>
      <c r="AG75" s="200" t="s">
        <v>18</v>
      </c>
      <c r="AH75" s="201" t="s">
        <v>18</v>
      </c>
      <c r="AI75" s="201" t="s">
        <v>18</v>
      </c>
      <c r="AJ75" s="202" t="s">
        <v>18</v>
      </c>
      <c r="AK75" s="169"/>
      <c r="AL75" s="164">
        <v>0</v>
      </c>
      <c r="AM75" s="164">
        <f t="shared" si="16"/>
        <v>1</v>
      </c>
      <c r="AN75" s="164" t="str">
        <f t="shared" si="17"/>
        <v>DI</v>
      </c>
      <c r="AO75" s="153">
        <f t="shared" si="18"/>
        <v>0</v>
      </c>
      <c r="AP75" s="153">
        <f t="shared" si="18"/>
        <v>1</v>
      </c>
      <c r="AQ75" s="153">
        <f t="shared" si="18"/>
        <v>0</v>
      </c>
      <c r="AR75" s="153">
        <f t="shared" si="18"/>
        <v>0</v>
      </c>
      <c r="AS75" s="153">
        <f t="shared" si="18"/>
        <v>0</v>
      </c>
      <c r="AT75" s="153">
        <f t="shared" si="18"/>
        <v>0</v>
      </c>
      <c r="AU75" s="153">
        <f t="shared" si="18"/>
        <v>0</v>
      </c>
      <c r="AV75" s="153">
        <f t="shared" si="18"/>
        <v>0</v>
      </c>
      <c r="AW75" s="153">
        <f t="shared" si="18"/>
        <v>0</v>
      </c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202"/>
    </row>
    <row r="76" spans="2:60">
      <c r="B76" s="188" t="s">
        <v>862</v>
      </c>
      <c r="C76" s="82" t="s">
        <v>863</v>
      </c>
      <c r="D76" s="69" t="s">
        <v>864</v>
      </c>
      <c r="E76" s="189" t="s">
        <v>22</v>
      </c>
      <c r="F76" s="190" t="s">
        <v>22</v>
      </c>
      <c r="G76" s="190" t="s">
        <v>22</v>
      </c>
      <c r="H76" s="190" t="s">
        <v>22</v>
      </c>
      <c r="I76" s="190" t="s">
        <v>22</v>
      </c>
      <c r="J76" s="190" t="s">
        <v>22</v>
      </c>
      <c r="K76" s="190" t="s">
        <v>22</v>
      </c>
      <c r="L76" s="191" t="s">
        <v>451</v>
      </c>
      <c r="M76" s="192" t="s">
        <v>18</v>
      </c>
      <c r="N76" s="193" t="s">
        <v>18</v>
      </c>
      <c r="O76" s="193">
        <v>231376635</v>
      </c>
      <c r="P76" s="194" t="s">
        <v>222</v>
      </c>
      <c r="Q76" s="192" t="s">
        <v>18</v>
      </c>
      <c r="R76" s="193" t="s">
        <v>18</v>
      </c>
      <c r="S76" s="195">
        <v>223345572</v>
      </c>
      <c r="T76" s="194" t="s">
        <v>865</v>
      </c>
      <c r="U76" s="192" t="s">
        <v>18</v>
      </c>
      <c r="V76" s="193" t="s">
        <v>18</v>
      </c>
      <c r="W76" s="193">
        <v>223910225</v>
      </c>
      <c r="X76" s="194" t="s">
        <v>865</v>
      </c>
      <c r="Y76" s="192" t="s">
        <v>18</v>
      </c>
      <c r="Z76" s="193" t="s">
        <v>18</v>
      </c>
      <c r="AA76" s="193">
        <v>220885240</v>
      </c>
      <c r="AB76" s="194" t="s">
        <v>865</v>
      </c>
      <c r="AC76" s="192" t="s">
        <v>18</v>
      </c>
      <c r="AD76" s="193" t="s">
        <v>18</v>
      </c>
      <c r="AE76" s="193" t="s">
        <v>18</v>
      </c>
      <c r="AF76" s="194" t="s">
        <v>18</v>
      </c>
      <c r="AG76" s="192" t="s">
        <v>18</v>
      </c>
      <c r="AH76" s="193" t="s">
        <v>18</v>
      </c>
      <c r="AI76" s="193" t="s">
        <v>18</v>
      </c>
      <c r="AJ76" s="194" t="s">
        <v>18</v>
      </c>
      <c r="AK76" s="169"/>
      <c r="AL76" s="164">
        <v>0</v>
      </c>
      <c r="AM76" s="164">
        <f t="shared" si="16"/>
        <v>1</v>
      </c>
      <c r="AN76" s="164" t="str">
        <f t="shared" si="17"/>
        <v>DI</v>
      </c>
      <c r="AO76" s="153">
        <f t="shared" si="18"/>
        <v>0</v>
      </c>
      <c r="AP76" s="153">
        <f t="shared" si="18"/>
        <v>1</v>
      </c>
      <c r="AQ76" s="153">
        <f t="shared" si="18"/>
        <v>0</v>
      </c>
      <c r="AR76" s="153">
        <f t="shared" si="18"/>
        <v>0</v>
      </c>
      <c r="AS76" s="153">
        <f t="shared" si="18"/>
        <v>0</v>
      </c>
      <c r="AT76" s="153">
        <f t="shared" si="18"/>
        <v>0</v>
      </c>
      <c r="AU76" s="153">
        <f t="shared" si="18"/>
        <v>0</v>
      </c>
      <c r="AV76" s="153">
        <f t="shared" si="18"/>
        <v>0</v>
      </c>
      <c r="AW76" s="153">
        <f t="shared" si="18"/>
        <v>0</v>
      </c>
      <c r="AX76" s="153"/>
      <c r="AY76" s="153"/>
      <c r="AZ76" s="153"/>
      <c r="BA76" s="153"/>
      <c r="BB76" s="153"/>
      <c r="BC76" s="153"/>
      <c r="BD76" s="153"/>
      <c r="BE76" s="153"/>
      <c r="BF76" s="153"/>
      <c r="BG76" s="153"/>
      <c r="BH76" s="194"/>
    </row>
    <row r="77" spans="2:60">
      <c r="B77" s="196" t="s">
        <v>866</v>
      </c>
      <c r="C77" s="83" t="s">
        <v>867</v>
      </c>
      <c r="D77" s="77" t="s">
        <v>721</v>
      </c>
      <c r="E77" s="197" t="s">
        <v>22</v>
      </c>
      <c r="F77" s="198" t="s">
        <v>22</v>
      </c>
      <c r="G77" s="198" t="s">
        <v>22</v>
      </c>
      <c r="H77" s="198" t="s">
        <v>22</v>
      </c>
      <c r="I77" s="198" t="s">
        <v>22</v>
      </c>
      <c r="J77" s="198" t="s">
        <v>22</v>
      </c>
      <c r="K77" s="198" t="s">
        <v>22</v>
      </c>
      <c r="L77" s="199" t="s">
        <v>451</v>
      </c>
      <c r="M77" s="200" t="s">
        <v>18</v>
      </c>
      <c r="N77" s="201" t="s">
        <v>18</v>
      </c>
      <c r="O77" s="201" t="s">
        <v>18</v>
      </c>
      <c r="P77" s="202" t="s">
        <v>222</v>
      </c>
      <c r="Q77" s="200" t="s">
        <v>18</v>
      </c>
      <c r="R77" s="201" t="s">
        <v>18</v>
      </c>
      <c r="S77" s="203">
        <v>15370394</v>
      </c>
      <c r="T77" s="202" t="s">
        <v>868</v>
      </c>
      <c r="U77" s="200" t="s">
        <v>18</v>
      </c>
      <c r="V77" s="201" t="s">
        <v>18</v>
      </c>
      <c r="W77" s="201">
        <v>15256611</v>
      </c>
      <c r="X77" s="202" t="s">
        <v>868</v>
      </c>
      <c r="Y77" s="200" t="s">
        <v>18</v>
      </c>
      <c r="Z77" s="201" t="s">
        <v>18</v>
      </c>
      <c r="AA77" s="201">
        <v>14945924</v>
      </c>
      <c r="AB77" s="202" t="s">
        <v>868</v>
      </c>
      <c r="AC77" s="200" t="s">
        <v>18</v>
      </c>
      <c r="AD77" s="201" t="s">
        <v>18</v>
      </c>
      <c r="AE77" s="201" t="s">
        <v>18</v>
      </c>
      <c r="AF77" s="202" t="s">
        <v>18</v>
      </c>
      <c r="AG77" s="200" t="s">
        <v>18</v>
      </c>
      <c r="AH77" s="201" t="s">
        <v>18</v>
      </c>
      <c r="AI77" s="201" t="s">
        <v>18</v>
      </c>
      <c r="AJ77" s="202" t="s">
        <v>18</v>
      </c>
      <c r="AK77" s="169"/>
      <c r="AL77" s="164">
        <v>0</v>
      </c>
      <c r="AM77" s="164">
        <f t="shared" si="16"/>
        <v>1</v>
      </c>
      <c r="AN77" s="164" t="str">
        <f t="shared" si="17"/>
        <v>DI</v>
      </c>
      <c r="AO77" s="153">
        <f t="shared" si="18"/>
        <v>0</v>
      </c>
      <c r="AP77" s="153">
        <f t="shared" si="18"/>
        <v>1</v>
      </c>
      <c r="AQ77" s="153">
        <f t="shared" si="18"/>
        <v>0</v>
      </c>
      <c r="AR77" s="153">
        <f t="shared" si="18"/>
        <v>0</v>
      </c>
      <c r="AS77" s="153">
        <f t="shared" si="18"/>
        <v>0</v>
      </c>
      <c r="AT77" s="153">
        <f t="shared" si="18"/>
        <v>0</v>
      </c>
      <c r="AU77" s="153">
        <f t="shared" si="18"/>
        <v>0</v>
      </c>
      <c r="AV77" s="153">
        <f t="shared" si="18"/>
        <v>0</v>
      </c>
      <c r="AW77" s="153">
        <f t="shared" si="18"/>
        <v>0</v>
      </c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202"/>
    </row>
    <row r="78" spans="2:60">
      <c r="B78" s="188" t="s">
        <v>869</v>
      </c>
      <c r="C78" s="82" t="s">
        <v>870</v>
      </c>
      <c r="D78" s="69" t="s">
        <v>724</v>
      </c>
      <c r="E78" s="189" t="s">
        <v>22</v>
      </c>
      <c r="F78" s="190" t="s">
        <v>22</v>
      </c>
      <c r="G78" s="190" t="s">
        <v>22</v>
      </c>
      <c r="H78" s="190" t="s">
        <v>22</v>
      </c>
      <c r="I78" s="190" t="s">
        <v>22</v>
      </c>
      <c r="J78" s="190" t="s">
        <v>22</v>
      </c>
      <c r="K78" s="190" t="s">
        <v>22</v>
      </c>
      <c r="L78" s="191" t="s">
        <v>451</v>
      </c>
      <c r="M78" s="192" t="s">
        <v>18</v>
      </c>
      <c r="N78" s="193" t="s">
        <v>18</v>
      </c>
      <c r="O78" s="193" t="s">
        <v>18</v>
      </c>
      <c r="P78" s="194" t="s">
        <v>222</v>
      </c>
      <c r="Q78" s="192" t="s">
        <v>18</v>
      </c>
      <c r="R78" s="193" t="s">
        <v>18</v>
      </c>
      <c r="S78" s="195">
        <v>56750120</v>
      </c>
      <c r="T78" s="194" t="s">
        <v>871</v>
      </c>
      <c r="U78" s="192" t="s">
        <v>18</v>
      </c>
      <c r="V78" s="193" t="s">
        <v>18</v>
      </c>
      <c r="W78" s="193">
        <v>51861731</v>
      </c>
      <c r="X78" s="194" t="s">
        <v>871</v>
      </c>
      <c r="Y78" s="192" t="s">
        <v>18</v>
      </c>
      <c r="Z78" s="193" t="s">
        <v>18</v>
      </c>
      <c r="AA78" s="193">
        <v>48219993</v>
      </c>
      <c r="AB78" s="194" t="s">
        <v>871</v>
      </c>
      <c r="AC78" s="192" t="s">
        <v>18</v>
      </c>
      <c r="AD78" s="193" t="s">
        <v>18</v>
      </c>
      <c r="AE78" s="193" t="s">
        <v>18</v>
      </c>
      <c r="AF78" s="194" t="s">
        <v>18</v>
      </c>
      <c r="AG78" s="192" t="s">
        <v>18</v>
      </c>
      <c r="AH78" s="193" t="s">
        <v>18</v>
      </c>
      <c r="AI78" s="193" t="s">
        <v>18</v>
      </c>
      <c r="AJ78" s="194" t="s">
        <v>18</v>
      </c>
      <c r="AK78" s="169"/>
      <c r="AL78" s="164">
        <v>0</v>
      </c>
      <c r="AM78" s="164">
        <f t="shared" si="16"/>
        <v>1</v>
      </c>
      <c r="AN78" s="164" t="str">
        <f t="shared" si="17"/>
        <v>DI</v>
      </c>
      <c r="AO78" s="153">
        <f t="shared" si="18"/>
        <v>0</v>
      </c>
      <c r="AP78" s="153">
        <f t="shared" si="19"/>
        <v>1</v>
      </c>
      <c r="AQ78" s="153">
        <f t="shared" si="19"/>
        <v>0</v>
      </c>
      <c r="AR78" s="153">
        <f t="shared" si="19"/>
        <v>0</v>
      </c>
      <c r="AS78" s="153">
        <f t="shared" si="19"/>
        <v>0</v>
      </c>
      <c r="AT78" s="153">
        <f t="shared" si="19"/>
        <v>0</v>
      </c>
      <c r="AU78" s="153">
        <f t="shared" si="19"/>
        <v>0</v>
      </c>
      <c r="AV78" s="153">
        <f t="shared" si="19"/>
        <v>0</v>
      </c>
      <c r="AW78" s="153">
        <f t="shared" si="19"/>
        <v>0</v>
      </c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94"/>
    </row>
    <row r="79" spans="2:60">
      <c r="B79" s="196" t="s">
        <v>872</v>
      </c>
      <c r="C79" s="83" t="s">
        <v>873</v>
      </c>
      <c r="D79" s="77" t="s">
        <v>727</v>
      </c>
      <c r="E79" s="197" t="s">
        <v>22</v>
      </c>
      <c r="F79" s="198" t="s">
        <v>22</v>
      </c>
      <c r="G79" s="198" t="s">
        <v>22</v>
      </c>
      <c r="H79" s="198" t="s">
        <v>22</v>
      </c>
      <c r="I79" s="198" t="s">
        <v>22</v>
      </c>
      <c r="J79" s="198" t="s">
        <v>22</v>
      </c>
      <c r="K79" s="198" t="s">
        <v>22</v>
      </c>
      <c r="L79" s="199" t="s">
        <v>451</v>
      </c>
      <c r="M79" s="200" t="s">
        <v>18</v>
      </c>
      <c r="N79" s="201" t="s">
        <v>18</v>
      </c>
      <c r="O79" s="201">
        <v>449156681</v>
      </c>
      <c r="P79" s="202" t="s">
        <v>222</v>
      </c>
      <c r="Q79" s="200" t="s">
        <v>18</v>
      </c>
      <c r="R79" s="201" t="s">
        <v>18</v>
      </c>
      <c r="S79" s="203">
        <v>430969139</v>
      </c>
      <c r="T79" s="202" t="s">
        <v>861</v>
      </c>
      <c r="U79" s="200" t="s">
        <v>18</v>
      </c>
      <c r="V79" s="201" t="s">
        <v>18</v>
      </c>
      <c r="W79" s="201">
        <v>419705813.33999997</v>
      </c>
      <c r="X79" s="202" t="s">
        <v>861</v>
      </c>
      <c r="Y79" s="200" t="s">
        <v>18</v>
      </c>
      <c r="Z79" s="201" t="s">
        <v>18</v>
      </c>
      <c r="AA79" s="201">
        <v>407706793</v>
      </c>
      <c r="AB79" s="202" t="s">
        <v>861</v>
      </c>
      <c r="AC79" s="200" t="s">
        <v>18</v>
      </c>
      <c r="AD79" s="201" t="s">
        <v>18</v>
      </c>
      <c r="AE79" s="201" t="s">
        <v>18</v>
      </c>
      <c r="AF79" s="202" t="s">
        <v>18</v>
      </c>
      <c r="AG79" s="200" t="s">
        <v>18</v>
      </c>
      <c r="AH79" s="201" t="s">
        <v>18</v>
      </c>
      <c r="AI79" s="201" t="s">
        <v>18</v>
      </c>
      <c r="AJ79" s="202" t="s">
        <v>18</v>
      </c>
      <c r="AK79" s="169"/>
      <c r="AL79" s="164">
        <v>0</v>
      </c>
      <c r="AM79" s="164">
        <f t="shared" si="16"/>
        <v>1</v>
      </c>
      <c r="AN79" s="164" t="str">
        <f t="shared" si="17"/>
        <v>DI</v>
      </c>
      <c r="AO79" s="153">
        <f t="shared" si="18"/>
        <v>0</v>
      </c>
      <c r="AP79" s="153">
        <f t="shared" si="19"/>
        <v>1</v>
      </c>
      <c r="AQ79" s="153">
        <f t="shared" si="19"/>
        <v>0</v>
      </c>
      <c r="AR79" s="153">
        <f t="shared" si="19"/>
        <v>0</v>
      </c>
      <c r="AS79" s="153">
        <f t="shared" si="19"/>
        <v>0</v>
      </c>
      <c r="AT79" s="153">
        <f t="shared" si="19"/>
        <v>0</v>
      </c>
      <c r="AU79" s="153">
        <f t="shared" si="19"/>
        <v>0</v>
      </c>
      <c r="AV79" s="153">
        <f t="shared" si="19"/>
        <v>0</v>
      </c>
      <c r="AW79" s="153">
        <f t="shared" si="19"/>
        <v>0</v>
      </c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202"/>
    </row>
    <row r="80" spans="2:60">
      <c r="B80" s="188" t="s">
        <v>874</v>
      </c>
      <c r="C80" s="82" t="s">
        <v>875</v>
      </c>
      <c r="D80" s="69" t="s">
        <v>731</v>
      </c>
      <c r="E80" s="189" t="s">
        <v>22</v>
      </c>
      <c r="F80" s="190" t="s">
        <v>22</v>
      </c>
      <c r="G80" s="190" t="s">
        <v>22</v>
      </c>
      <c r="H80" s="190" t="s">
        <v>22</v>
      </c>
      <c r="I80" s="190" t="s">
        <v>22</v>
      </c>
      <c r="J80" s="190" t="s">
        <v>22</v>
      </c>
      <c r="K80" s="190" t="s">
        <v>22</v>
      </c>
      <c r="L80" s="191" t="s">
        <v>451</v>
      </c>
      <c r="M80" s="192" t="s">
        <v>18</v>
      </c>
      <c r="N80" s="193" t="s">
        <v>18</v>
      </c>
      <c r="O80" s="193">
        <v>106214120</v>
      </c>
      <c r="P80" s="194" t="s">
        <v>222</v>
      </c>
      <c r="Q80" s="192" t="s">
        <v>18</v>
      </c>
      <c r="R80" s="193" t="s">
        <v>18</v>
      </c>
      <c r="S80" s="195">
        <v>98710755</v>
      </c>
      <c r="T80" s="194" t="s">
        <v>847</v>
      </c>
      <c r="U80" s="192" t="s">
        <v>18</v>
      </c>
      <c r="V80" s="193" t="s">
        <v>18</v>
      </c>
      <c r="W80" s="193">
        <v>92916352.730000004</v>
      </c>
      <c r="X80" s="194" t="s">
        <v>847</v>
      </c>
      <c r="Y80" s="192" t="s">
        <v>18</v>
      </c>
      <c r="Z80" s="193" t="s">
        <v>18</v>
      </c>
      <c r="AA80" s="193">
        <v>86114433</v>
      </c>
      <c r="AB80" s="194" t="s">
        <v>847</v>
      </c>
      <c r="AC80" s="192" t="s">
        <v>18</v>
      </c>
      <c r="AD80" s="193" t="s">
        <v>18</v>
      </c>
      <c r="AE80" s="193" t="s">
        <v>18</v>
      </c>
      <c r="AF80" s="194" t="s">
        <v>18</v>
      </c>
      <c r="AG80" s="192" t="s">
        <v>18</v>
      </c>
      <c r="AH80" s="193" t="s">
        <v>18</v>
      </c>
      <c r="AI80" s="193" t="s">
        <v>18</v>
      </c>
      <c r="AJ80" s="194" t="s">
        <v>18</v>
      </c>
      <c r="AK80" s="169"/>
      <c r="AL80" s="164">
        <v>0</v>
      </c>
      <c r="AM80" s="164">
        <f t="shared" si="16"/>
        <v>1</v>
      </c>
      <c r="AN80" s="164" t="str">
        <f t="shared" si="17"/>
        <v>DI</v>
      </c>
      <c r="AO80" s="153">
        <f t="shared" si="18"/>
        <v>0</v>
      </c>
      <c r="AP80" s="153">
        <f t="shared" si="19"/>
        <v>1</v>
      </c>
      <c r="AQ80" s="153">
        <f t="shared" si="19"/>
        <v>0</v>
      </c>
      <c r="AR80" s="153">
        <f t="shared" si="19"/>
        <v>0</v>
      </c>
      <c r="AS80" s="153">
        <f t="shared" si="19"/>
        <v>0</v>
      </c>
      <c r="AT80" s="153">
        <f t="shared" si="19"/>
        <v>0</v>
      </c>
      <c r="AU80" s="153">
        <f t="shared" si="19"/>
        <v>0</v>
      </c>
      <c r="AV80" s="153">
        <f t="shared" si="19"/>
        <v>0</v>
      </c>
      <c r="AW80" s="153">
        <f t="shared" si="19"/>
        <v>0</v>
      </c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94"/>
    </row>
    <row r="81" spans="2:60">
      <c r="B81" s="196" t="s">
        <v>876</v>
      </c>
      <c r="C81" s="83" t="s">
        <v>877</v>
      </c>
      <c r="D81" s="77" t="s">
        <v>779</v>
      </c>
      <c r="E81" s="197" t="s">
        <v>22</v>
      </c>
      <c r="F81" s="198" t="s">
        <v>22</v>
      </c>
      <c r="G81" s="198" t="s">
        <v>22</v>
      </c>
      <c r="H81" s="198" t="s">
        <v>22</v>
      </c>
      <c r="I81" s="198" t="s">
        <v>22</v>
      </c>
      <c r="J81" s="198" t="s">
        <v>22</v>
      </c>
      <c r="K81" s="198" t="s">
        <v>22</v>
      </c>
      <c r="L81" s="199" t="s">
        <v>451</v>
      </c>
      <c r="M81" s="200" t="s">
        <v>18</v>
      </c>
      <c r="N81" s="201" t="s">
        <v>18</v>
      </c>
      <c r="O81" s="201">
        <v>100286549</v>
      </c>
      <c r="P81" s="202" t="s">
        <v>222</v>
      </c>
      <c r="Q81" s="200" t="s">
        <v>18</v>
      </c>
      <c r="R81" s="201" t="s">
        <v>18</v>
      </c>
      <c r="S81" s="203">
        <v>111989891</v>
      </c>
      <c r="T81" s="202" t="s">
        <v>861</v>
      </c>
      <c r="U81" s="200" t="s">
        <v>18</v>
      </c>
      <c r="V81" s="201" t="s">
        <v>18</v>
      </c>
      <c r="W81" s="201">
        <v>123249885</v>
      </c>
      <c r="X81" s="202" t="s">
        <v>861</v>
      </c>
      <c r="Y81" s="200" t="s">
        <v>18</v>
      </c>
      <c r="Z81" s="201" t="s">
        <v>18</v>
      </c>
      <c r="AA81" s="201">
        <v>136955337</v>
      </c>
      <c r="AB81" s="202" t="s">
        <v>861</v>
      </c>
      <c r="AC81" s="200" t="s">
        <v>18</v>
      </c>
      <c r="AD81" s="201" t="s">
        <v>18</v>
      </c>
      <c r="AE81" s="201" t="s">
        <v>18</v>
      </c>
      <c r="AF81" s="202" t="s">
        <v>18</v>
      </c>
      <c r="AG81" s="200" t="s">
        <v>18</v>
      </c>
      <c r="AH81" s="201" t="s">
        <v>18</v>
      </c>
      <c r="AI81" s="201" t="s">
        <v>18</v>
      </c>
      <c r="AJ81" s="202" t="s">
        <v>18</v>
      </c>
      <c r="AK81" s="169"/>
      <c r="AL81" s="164">
        <v>0</v>
      </c>
      <c r="AM81" s="164">
        <f t="shared" si="16"/>
        <v>1</v>
      </c>
      <c r="AN81" s="164" t="str">
        <f t="shared" si="17"/>
        <v>DI</v>
      </c>
      <c r="AO81" s="153">
        <f t="shared" si="18"/>
        <v>0</v>
      </c>
      <c r="AP81" s="153">
        <f t="shared" si="19"/>
        <v>1</v>
      </c>
      <c r="AQ81" s="153">
        <f t="shared" si="19"/>
        <v>0</v>
      </c>
      <c r="AR81" s="153">
        <f t="shared" si="19"/>
        <v>0</v>
      </c>
      <c r="AS81" s="153">
        <f t="shared" si="19"/>
        <v>0</v>
      </c>
      <c r="AT81" s="153">
        <f t="shared" si="19"/>
        <v>0</v>
      </c>
      <c r="AU81" s="153">
        <f t="shared" si="19"/>
        <v>0</v>
      </c>
      <c r="AV81" s="153">
        <f t="shared" si="19"/>
        <v>0</v>
      </c>
      <c r="AW81" s="153">
        <f t="shared" si="19"/>
        <v>0</v>
      </c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202"/>
    </row>
    <row r="82" spans="2:60">
      <c r="B82" s="188" t="s">
        <v>878</v>
      </c>
      <c r="C82" s="82" t="s">
        <v>879</v>
      </c>
      <c r="D82" s="69" t="s">
        <v>756</v>
      </c>
      <c r="E82" s="189" t="s">
        <v>22</v>
      </c>
      <c r="F82" s="190" t="s">
        <v>22</v>
      </c>
      <c r="G82" s="190" t="s">
        <v>22</v>
      </c>
      <c r="H82" s="190" t="s">
        <v>22</v>
      </c>
      <c r="I82" s="190" t="s">
        <v>22</v>
      </c>
      <c r="J82" s="190" t="s">
        <v>22</v>
      </c>
      <c r="K82" s="190" t="s">
        <v>22</v>
      </c>
      <c r="L82" s="191" t="s">
        <v>451</v>
      </c>
      <c r="M82" s="192" t="s">
        <v>18</v>
      </c>
      <c r="N82" s="193" t="s">
        <v>18</v>
      </c>
      <c r="O82" s="193" t="s">
        <v>18</v>
      </c>
      <c r="P82" s="194" t="s">
        <v>222</v>
      </c>
      <c r="Q82" s="192" t="s">
        <v>18</v>
      </c>
      <c r="R82" s="193" t="s">
        <v>18</v>
      </c>
      <c r="S82" s="195">
        <v>2667081</v>
      </c>
      <c r="T82" s="194" t="s">
        <v>868</v>
      </c>
      <c r="U82" s="192" t="s">
        <v>18</v>
      </c>
      <c r="V82" s="193" t="s">
        <v>18</v>
      </c>
      <c r="W82" s="193">
        <v>2637494</v>
      </c>
      <c r="X82" s="194" t="s">
        <v>868</v>
      </c>
      <c r="Y82" s="192" t="s">
        <v>18</v>
      </c>
      <c r="Z82" s="193" t="s">
        <v>18</v>
      </c>
      <c r="AA82" s="193">
        <v>2835950</v>
      </c>
      <c r="AB82" s="194" t="s">
        <v>868</v>
      </c>
      <c r="AC82" s="192" t="s">
        <v>18</v>
      </c>
      <c r="AD82" s="193" t="s">
        <v>18</v>
      </c>
      <c r="AE82" s="193" t="s">
        <v>18</v>
      </c>
      <c r="AF82" s="194" t="s">
        <v>18</v>
      </c>
      <c r="AG82" s="192" t="s">
        <v>18</v>
      </c>
      <c r="AH82" s="193" t="s">
        <v>18</v>
      </c>
      <c r="AI82" s="193" t="s">
        <v>18</v>
      </c>
      <c r="AJ82" s="194" t="s">
        <v>18</v>
      </c>
      <c r="AK82" s="169"/>
      <c r="AL82" s="164">
        <v>0</v>
      </c>
      <c r="AM82" s="164">
        <f t="shared" si="16"/>
        <v>1</v>
      </c>
      <c r="AN82" s="164" t="str">
        <f t="shared" si="17"/>
        <v>DI</v>
      </c>
      <c r="AO82" s="153">
        <f t="shared" si="18"/>
        <v>0</v>
      </c>
      <c r="AP82" s="153">
        <f t="shared" si="19"/>
        <v>1</v>
      </c>
      <c r="AQ82" s="153">
        <f t="shared" si="19"/>
        <v>0</v>
      </c>
      <c r="AR82" s="153">
        <f t="shared" si="19"/>
        <v>0</v>
      </c>
      <c r="AS82" s="153">
        <f t="shared" si="19"/>
        <v>0</v>
      </c>
      <c r="AT82" s="153">
        <f t="shared" si="19"/>
        <v>0</v>
      </c>
      <c r="AU82" s="153">
        <f t="shared" si="19"/>
        <v>0</v>
      </c>
      <c r="AV82" s="153">
        <f t="shared" si="19"/>
        <v>0</v>
      </c>
      <c r="AW82" s="153">
        <f t="shared" si="19"/>
        <v>0</v>
      </c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94"/>
    </row>
    <row r="83" spans="2:60">
      <c r="B83" s="196" t="s">
        <v>880</v>
      </c>
      <c r="C83" s="83" t="s">
        <v>881</v>
      </c>
      <c r="D83" s="77" t="s">
        <v>759</v>
      </c>
      <c r="E83" s="197" t="s">
        <v>22</v>
      </c>
      <c r="F83" s="198" t="s">
        <v>22</v>
      </c>
      <c r="G83" s="198" t="s">
        <v>22</v>
      </c>
      <c r="H83" s="198" t="s">
        <v>22</v>
      </c>
      <c r="I83" s="198" t="s">
        <v>22</v>
      </c>
      <c r="J83" s="198" t="s">
        <v>22</v>
      </c>
      <c r="K83" s="198" t="s">
        <v>22</v>
      </c>
      <c r="L83" s="199" t="s">
        <v>451</v>
      </c>
      <c r="M83" s="200" t="s">
        <v>18</v>
      </c>
      <c r="N83" s="201" t="s">
        <v>18</v>
      </c>
      <c r="O83" s="201" t="s">
        <v>18</v>
      </c>
      <c r="P83" s="202" t="s">
        <v>222</v>
      </c>
      <c r="Q83" s="200" t="s">
        <v>18</v>
      </c>
      <c r="R83" s="201" t="s">
        <v>18</v>
      </c>
      <c r="S83" s="203">
        <v>16736115</v>
      </c>
      <c r="T83" s="202" t="s">
        <v>871</v>
      </c>
      <c r="U83" s="200" t="s">
        <v>18</v>
      </c>
      <c r="V83" s="201" t="s">
        <v>18</v>
      </c>
      <c r="W83" s="201">
        <v>14705824</v>
      </c>
      <c r="X83" s="202" t="s">
        <v>871</v>
      </c>
      <c r="Y83" s="200" t="s">
        <v>18</v>
      </c>
      <c r="Z83" s="201" t="s">
        <v>18</v>
      </c>
      <c r="AA83" s="201">
        <v>12253478</v>
      </c>
      <c r="AB83" s="202" t="s">
        <v>871</v>
      </c>
      <c r="AC83" s="200" t="s">
        <v>18</v>
      </c>
      <c r="AD83" s="201" t="s">
        <v>18</v>
      </c>
      <c r="AE83" s="201" t="s">
        <v>18</v>
      </c>
      <c r="AF83" s="202" t="s">
        <v>18</v>
      </c>
      <c r="AG83" s="200" t="s">
        <v>18</v>
      </c>
      <c r="AH83" s="201" t="s">
        <v>18</v>
      </c>
      <c r="AI83" s="201" t="s">
        <v>18</v>
      </c>
      <c r="AJ83" s="202" t="s">
        <v>18</v>
      </c>
      <c r="AK83" s="169"/>
      <c r="AL83" s="164">
        <v>0</v>
      </c>
      <c r="AM83" s="164">
        <f t="shared" si="16"/>
        <v>1</v>
      </c>
      <c r="AN83" s="164" t="str">
        <f t="shared" si="17"/>
        <v>DI</v>
      </c>
      <c r="AO83" s="153">
        <f t="shared" si="18"/>
        <v>0</v>
      </c>
      <c r="AP83" s="153">
        <f t="shared" si="19"/>
        <v>1</v>
      </c>
      <c r="AQ83" s="153">
        <f t="shared" si="19"/>
        <v>0</v>
      </c>
      <c r="AR83" s="153">
        <f t="shared" si="19"/>
        <v>0</v>
      </c>
      <c r="AS83" s="153">
        <f t="shared" si="19"/>
        <v>0</v>
      </c>
      <c r="AT83" s="153">
        <f t="shared" si="19"/>
        <v>0</v>
      </c>
      <c r="AU83" s="153">
        <f t="shared" si="19"/>
        <v>0</v>
      </c>
      <c r="AV83" s="153">
        <f t="shared" si="19"/>
        <v>0</v>
      </c>
      <c r="AW83" s="153">
        <f t="shared" si="19"/>
        <v>0</v>
      </c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202"/>
    </row>
    <row r="84" spans="2:60" ht="45">
      <c r="B84" s="188" t="s">
        <v>882</v>
      </c>
      <c r="C84" s="82" t="s">
        <v>883</v>
      </c>
      <c r="D84" s="69" t="s">
        <v>762</v>
      </c>
      <c r="E84" s="189" t="s">
        <v>22</v>
      </c>
      <c r="F84" s="190" t="s">
        <v>22</v>
      </c>
      <c r="G84" s="190" t="s">
        <v>22</v>
      </c>
      <c r="H84" s="190" t="s">
        <v>22</v>
      </c>
      <c r="I84" s="190" t="s">
        <v>22</v>
      </c>
      <c r="J84" s="190" t="s">
        <v>22</v>
      </c>
      <c r="K84" s="190" t="s">
        <v>22</v>
      </c>
      <c r="L84" s="191" t="s">
        <v>451</v>
      </c>
      <c r="M84" s="192" t="s">
        <v>18</v>
      </c>
      <c r="N84" s="193" t="s">
        <v>18</v>
      </c>
      <c r="O84" s="193">
        <v>765412</v>
      </c>
      <c r="P84" s="194" t="s">
        <v>222</v>
      </c>
      <c r="Q84" s="192" t="s">
        <v>18</v>
      </c>
      <c r="R84" s="193" t="s">
        <v>18</v>
      </c>
      <c r="S84" s="195">
        <v>660073</v>
      </c>
      <c r="T84" s="194" t="s">
        <v>222</v>
      </c>
      <c r="U84" s="192" t="s">
        <v>18</v>
      </c>
      <c r="V84" s="193" t="s">
        <v>18</v>
      </c>
      <c r="W84" s="193">
        <v>586616</v>
      </c>
      <c r="X84" s="194" t="s">
        <v>222</v>
      </c>
      <c r="Y84" s="192" t="s">
        <v>18</v>
      </c>
      <c r="Z84" s="193" t="s">
        <v>18</v>
      </c>
      <c r="AA84" s="193"/>
      <c r="AB84" s="194" t="s">
        <v>222</v>
      </c>
      <c r="AC84" s="192" t="s">
        <v>18</v>
      </c>
      <c r="AD84" s="193" t="s">
        <v>18</v>
      </c>
      <c r="AE84" s="193" t="s">
        <v>18</v>
      </c>
      <c r="AF84" s="194" t="s">
        <v>18</v>
      </c>
      <c r="AG84" s="192" t="s">
        <v>18</v>
      </c>
      <c r="AH84" s="193" t="s">
        <v>18</v>
      </c>
      <c r="AI84" s="193" t="s">
        <v>18</v>
      </c>
      <c r="AJ84" s="194" t="s">
        <v>18</v>
      </c>
      <c r="AK84" s="169"/>
      <c r="AL84" s="164">
        <v>0</v>
      </c>
      <c r="AM84" s="164">
        <f t="shared" si="16"/>
        <v>1</v>
      </c>
      <c r="AN84" s="164" t="str">
        <f t="shared" si="17"/>
        <v>DI</v>
      </c>
      <c r="AO84" s="153">
        <f t="shared" si="18"/>
        <v>0</v>
      </c>
      <c r="AP84" s="153">
        <f t="shared" si="19"/>
        <v>1</v>
      </c>
      <c r="AQ84" s="153">
        <f t="shared" si="19"/>
        <v>0</v>
      </c>
      <c r="AR84" s="153">
        <f t="shared" si="19"/>
        <v>0</v>
      </c>
      <c r="AS84" s="153">
        <f t="shared" si="19"/>
        <v>0</v>
      </c>
      <c r="AT84" s="153">
        <f t="shared" si="19"/>
        <v>0</v>
      </c>
      <c r="AU84" s="153">
        <f t="shared" si="19"/>
        <v>0</v>
      </c>
      <c r="AV84" s="153">
        <f t="shared" si="19"/>
        <v>0</v>
      </c>
      <c r="AW84" s="153">
        <f t="shared" si="19"/>
        <v>0</v>
      </c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94"/>
    </row>
    <row r="85" spans="2:60">
      <c r="B85" s="196" t="s">
        <v>884</v>
      </c>
      <c r="C85" s="83" t="s">
        <v>885</v>
      </c>
      <c r="D85" s="77" t="s">
        <v>886</v>
      </c>
      <c r="E85" s="197" t="s">
        <v>22</v>
      </c>
      <c r="F85" s="198" t="s">
        <v>22</v>
      </c>
      <c r="G85" s="198" t="s">
        <v>22</v>
      </c>
      <c r="H85" s="198" t="s">
        <v>22</v>
      </c>
      <c r="I85" s="198" t="s">
        <v>22</v>
      </c>
      <c r="J85" s="198" t="s">
        <v>22</v>
      </c>
      <c r="K85" s="198" t="s">
        <v>22</v>
      </c>
      <c r="L85" s="199" t="s">
        <v>451</v>
      </c>
      <c r="M85" s="200" t="s">
        <v>18</v>
      </c>
      <c r="N85" s="201" t="s">
        <v>18</v>
      </c>
      <c r="O85" s="201">
        <v>33744237</v>
      </c>
      <c r="P85" s="202" t="s">
        <v>222</v>
      </c>
      <c r="Q85" s="200" t="s">
        <v>18</v>
      </c>
      <c r="R85" s="201" t="s">
        <v>18</v>
      </c>
      <c r="S85" s="203">
        <v>33391412</v>
      </c>
      <c r="T85" s="202" t="s">
        <v>865</v>
      </c>
      <c r="U85" s="200" t="s">
        <v>18</v>
      </c>
      <c r="V85" s="201" t="s">
        <v>18</v>
      </c>
      <c r="W85" s="201">
        <v>33219915</v>
      </c>
      <c r="X85" s="202" t="s">
        <v>865</v>
      </c>
      <c r="Y85" s="200" t="s">
        <v>18</v>
      </c>
      <c r="Z85" s="201" t="s">
        <v>18</v>
      </c>
      <c r="AA85" s="201">
        <v>33509652</v>
      </c>
      <c r="AB85" s="202" t="s">
        <v>865</v>
      </c>
      <c r="AC85" s="200" t="s">
        <v>18</v>
      </c>
      <c r="AD85" s="201" t="s">
        <v>18</v>
      </c>
      <c r="AE85" s="201" t="s">
        <v>18</v>
      </c>
      <c r="AF85" s="202" t="s">
        <v>18</v>
      </c>
      <c r="AG85" s="200" t="s">
        <v>18</v>
      </c>
      <c r="AH85" s="201" t="s">
        <v>18</v>
      </c>
      <c r="AI85" s="201" t="s">
        <v>18</v>
      </c>
      <c r="AJ85" s="202" t="s">
        <v>18</v>
      </c>
      <c r="AK85" s="169"/>
      <c r="AL85" s="164">
        <v>0</v>
      </c>
      <c r="AM85" s="164">
        <f t="shared" si="16"/>
        <v>1</v>
      </c>
      <c r="AN85" s="164" t="str">
        <f t="shared" si="17"/>
        <v>DI</v>
      </c>
      <c r="AO85" s="153">
        <f t="shared" si="18"/>
        <v>0</v>
      </c>
      <c r="AP85" s="153">
        <f t="shared" si="19"/>
        <v>1</v>
      </c>
      <c r="AQ85" s="153">
        <f t="shared" si="19"/>
        <v>0</v>
      </c>
      <c r="AR85" s="153">
        <f t="shared" si="19"/>
        <v>0</v>
      </c>
      <c r="AS85" s="153">
        <f t="shared" si="19"/>
        <v>0</v>
      </c>
      <c r="AT85" s="153">
        <f t="shared" si="19"/>
        <v>0</v>
      </c>
      <c r="AU85" s="153">
        <f t="shared" si="19"/>
        <v>0</v>
      </c>
      <c r="AV85" s="153">
        <f t="shared" si="19"/>
        <v>0</v>
      </c>
      <c r="AW85" s="153">
        <f t="shared" si="19"/>
        <v>0</v>
      </c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202"/>
    </row>
    <row r="86" spans="2:60">
      <c r="B86" s="188" t="s">
        <v>887</v>
      </c>
      <c r="C86" s="82" t="s">
        <v>888</v>
      </c>
      <c r="D86" s="69" t="s">
        <v>772</v>
      </c>
      <c r="E86" s="189" t="s">
        <v>22</v>
      </c>
      <c r="F86" s="190" t="s">
        <v>22</v>
      </c>
      <c r="G86" s="190" t="s">
        <v>22</v>
      </c>
      <c r="H86" s="190" t="s">
        <v>22</v>
      </c>
      <c r="I86" s="190" t="s">
        <v>22</v>
      </c>
      <c r="J86" s="190" t="s">
        <v>22</v>
      </c>
      <c r="K86" s="190" t="s">
        <v>22</v>
      </c>
      <c r="L86" s="191" t="s">
        <v>451</v>
      </c>
      <c r="M86" s="192" t="s">
        <v>18</v>
      </c>
      <c r="N86" s="193" t="s">
        <v>18</v>
      </c>
      <c r="O86" s="193" t="s">
        <v>18</v>
      </c>
      <c r="P86" s="194" t="s">
        <v>222</v>
      </c>
      <c r="Q86" s="192" t="s">
        <v>18</v>
      </c>
      <c r="R86" s="193" t="s">
        <v>18</v>
      </c>
      <c r="S86" s="195">
        <v>1834116</v>
      </c>
      <c r="T86" s="194" t="s">
        <v>868</v>
      </c>
      <c r="U86" s="192" t="s">
        <v>18</v>
      </c>
      <c r="V86" s="193" t="s">
        <v>18</v>
      </c>
      <c r="W86" s="193">
        <v>1788982</v>
      </c>
      <c r="X86" s="194" t="s">
        <v>868</v>
      </c>
      <c r="Y86" s="192" t="s">
        <v>18</v>
      </c>
      <c r="Z86" s="193" t="s">
        <v>18</v>
      </c>
      <c r="AA86" s="193">
        <v>319559</v>
      </c>
      <c r="AB86" s="194" t="s">
        <v>868</v>
      </c>
      <c r="AC86" s="192" t="s">
        <v>18</v>
      </c>
      <c r="AD86" s="193" t="s">
        <v>18</v>
      </c>
      <c r="AE86" s="193" t="s">
        <v>18</v>
      </c>
      <c r="AF86" s="194" t="s">
        <v>18</v>
      </c>
      <c r="AG86" s="192" t="s">
        <v>18</v>
      </c>
      <c r="AH86" s="193" t="s">
        <v>18</v>
      </c>
      <c r="AI86" s="193" t="s">
        <v>18</v>
      </c>
      <c r="AJ86" s="194" t="s">
        <v>18</v>
      </c>
      <c r="AK86" s="169"/>
      <c r="AL86" s="164">
        <v>0</v>
      </c>
      <c r="AM86" s="164">
        <f t="shared" si="16"/>
        <v>1</v>
      </c>
      <c r="AN86" s="164" t="str">
        <f t="shared" si="17"/>
        <v>DI</v>
      </c>
      <c r="AO86" s="153">
        <f t="shared" si="18"/>
        <v>0</v>
      </c>
      <c r="AP86" s="153">
        <f t="shared" si="19"/>
        <v>1</v>
      </c>
      <c r="AQ86" s="153">
        <f t="shared" si="19"/>
        <v>0</v>
      </c>
      <c r="AR86" s="153">
        <f t="shared" si="19"/>
        <v>0</v>
      </c>
      <c r="AS86" s="153">
        <f t="shared" si="19"/>
        <v>0</v>
      </c>
      <c r="AT86" s="153">
        <f t="shared" si="19"/>
        <v>0</v>
      </c>
      <c r="AU86" s="153">
        <f t="shared" si="19"/>
        <v>0</v>
      </c>
      <c r="AV86" s="153">
        <f t="shared" si="19"/>
        <v>0</v>
      </c>
      <c r="AW86" s="153">
        <f t="shared" si="19"/>
        <v>0</v>
      </c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94"/>
    </row>
    <row r="87" spans="2:60">
      <c r="B87" s="196" t="s">
        <v>889</v>
      </c>
      <c r="C87" s="83" t="s">
        <v>890</v>
      </c>
      <c r="D87" s="77" t="s">
        <v>776</v>
      </c>
      <c r="E87" s="197" t="s">
        <v>22</v>
      </c>
      <c r="F87" s="198" t="s">
        <v>22</v>
      </c>
      <c r="G87" s="198" t="s">
        <v>22</v>
      </c>
      <c r="H87" s="198" t="s">
        <v>22</v>
      </c>
      <c r="I87" s="198" t="s">
        <v>22</v>
      </c>
      <c r="J87" s="198" t="s">
        <v>22</v>
      </c>
      <c r="K87" s="198" t="s">
        <v>22</v>
      </c>
      <c r="L87" s="199" t="s">
        <v>451</v>
      </c>
      <c r="M87" s="200" t="s">
        <v>18</v>
      </c>
      <c r="N87" s="201" t="s">
        <v>18</v>
      </c>
      <c r="O87" s="201" t="s">
        <v>18</v>
      </c>
      <c r="P87" s="202" t="s">
        <v>222</v>
      </c>
      <c r="Q87" s="200" t="s">
        <v>18</v>
      </c>
      <c r="R87" s="201" t="s">
        <v>18</v>
      </c>
      <c r="S87" s="203">
        <v>23802531</v>
      </c>
      <c r="T87" s="202" t="s">
        <v>871</v>
      </c>
      <c r="U87" s="200" t="s">
        <v>18</v>
      </c>
      <c r="V87" s="201" t="s">
        <v>18</v>
      </c>
      <c r="W87" s="201">
        <v>21016871</v>
      </c>
      <c r="X87" s="202" t="s">
        <v>871</v>
      </c>
      <c r="Y87" s="200" t="s">
        <v>18</v>
      </c>
      <c r="Z87" s="201" t="s">
        <v>18</v>
      </c>
      <c r="AA87" s="201">
        <v>2200434</v>
      </c>
      <c r="AB87" s="202" t="s">
        <v>871</v>
      </c>
      <c r="AC87" s="200" t="s">
        <v>18</v>
      </c>
      <c r="AD87" s="201" t="s">
        <v>18</v>
      </c>
      <c r="AE87" s="201" t="s">
        <v>18</v>
      </c>
      <c r="AF87" s="202" t="s">
        <v>18</v>
      </c>
      <c r="AG87" s="200" t="s">
        <v>18</v>
      </c>
      <c r="AH87" s="201" t="s">
        <v>18</v>
      </c>
      <c r="AI87" s="201" t="s">
        <v>18</v>
      </c>
      <c r="AJ87" s="202" t="s">
        <v>18</v>
      </c>
      <c r="AK87" s="169"/>
      <c r="AL87" s="164">
        <v>0</v>
      </c>
      <c r="AM87" s="164">
        <f t="shared" si="16"/>
        <v>1</v>
      </c>
      <c r="AN87" s="164" t="str">
        <f t="shared" si="17"/>
        <v>DI</v>
      </c>
      <c r="AO87" s="153">
        <f t="shared" si="18"/>
        <v>0</v>
      </c>
      <c r="AP87" s="153">
        <f t="shared" si="19"/>
        <v>1</v>
      </c>
      <c r="AQ87" s="153">
        <f t="shared" si="19"/>
        <v>0</v>
      </c>
      <c r="AR87" s="153">
        <f t="shared" si="19"/>
        <v>0</v>
      </c>
      <c r="AS87" s="153">
        <f t="shared" si="19"/>
        <v>0</v>
      </c>
      <c r="AT87" s="153">
        <f t="shared" si="19"/>
        <v>0</v>
      </c>
      <c r="AU87" s="153">
        <f t="shared" si="19"/>
        <v>0</v>
      </c>
      <c r="AV87" s="153">
        <f t="shared" si="19"/>
        <v>0</v>
      </c>
      <c r="AW87" s="153">
        <f t="shared" si="19"/>
        <v>0</v>
      </c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202"/>
    </row>
    <row r="88" spans="2:60">
      <c r="B88" s="188" t="s">
        <v>891</v>
      </c>
      <c r="C88" s="82" t="s">
        <v>892</v>
      </c>
      <c r="D88" s="69" t="s">
        <v>893</v>
      </c>
      <c r="E88" s="189" t="s">
        <v>22</v>
      </c>
      <c r="F88" s="190" t="s">
        <v>22</v>
      </c>
      <c r="G88" s="190" t="s">
        <v>22</v>
      </c>
      <c r="H88" s="190" t="s">
        <v>22</v>
      </c>
      <c r="I88" s="190" t="s">
        <v>22</v>
      </c>
      <c r="J88" s="190" t="s">
        <v>22</v>
      </c>
      <c r="K88" s="190" t="s">
        <v>22</v>
      </c>
      <c r="L88" s="191" t="s">
        <v>451</v>
      </c>
      <c r="M88" s="192" t="s">
        <v>18</v>
      </c>
      <c r="N88" s="193" t="s">
        <v>18</v>
      </c>
      <c r="O88" s="193">
        <v>21354970.620000001</v>
      </c>
      <c r="P88" s="194" t="s">
        <v>222</v>
      </c>
      <c r="Q88" s="192" t="s">
        <v>18</v>
      </c>
      <c r="R88" s="193" t="s">
        <v>18</v>
      </c>
      <c r="S88" s="195">
        <v>21303128.190000001</v>
      </c>
      <c r="T88" s="194" t="s">
        <v>865</v>
      </c>
      <c r="U88" s="192" t="s">
        <v>18</v>
      </c>
      <c r="V88" s="193" t="s">
        <v>18</v>
      </c>
      <c r="W88" s="193">
        <v>20694645.75</v>
      </c>
      <c r="X88" s="194" t="s">
        <v>865</v>
      </c>
      <c r="Y88" s="192" t="s">
        <v>18</v>
      </c>
      <c r="Z88" s="193" t="s">
        <v>18</v>
      </c>
      <c r="AA88" s="193">
        <v>20036957</v>
      </c>
      <c r="AB88" s="194" t="s">
        <v>865</v>
      </c>
      <c r="AC88" s="192" t="s">
        <v>18</v>
      </c>
      <c r="AD88" s="193" t="s">
        <v>18</v>
      </c>
      <c r="AE88" s="193" t="s">
        <v>18</v>
      </c>
      <c r="AF88" s="194" t="s">
        <v>18</v>
      </c>
      <c r="AG88" s="192" t="s">
        <v>18</v>
      </c>
      <c r="AH88" s="193" t="s">
        <v>18</v>
      </c>
      <c r="AI88" s="193" t="s">
        <v>18</v>
      </c>
      <c r="AJ88" s="194" t="s">
        <v>18</v>
      </c>
      <c r="AK88" s="169"/>
      <c r="AL88" s="164">
        <v>0</v>
      </c>
      <c r="AM88" s="164">
        <f t="shared" si="16"/>
        <v>1</v>
      </c>
      <c r="AN88" s="164" t="str">
        <f t="shared" si="17"/>
        <v>DI</v>
      </c>
      <c r="AO88" s="153">
        <f t="shared" si="18"/>
        <v>0</v>
      </c>
      <c r="AP88" s="153">
        <f t="shared" si="19"/>
        <v>1</v>
      </c>
      <c r="AQ88" s="153">
        <f t="shared" si="19"/>
        <v>0</v>
      </c>
      <c r="AR88" s="153">
        <f t="shared" si="19"/>
        <v>0</v>
      </c>
      <c r="AS88" s="153">
        <f t="shared" si="19"/>
        <v>0</v>
      </c>
      <c r="AT88" s="153">
        <f t="shared" si="19"/>
        <v>0</v>
      </c>
      <c r="AU88" s="153">
        <f t="shared" si="19"/>
        <v>0</v>
      </c>
      <c r="AV88" s="153">
        <f t="shared" si="19"/>
        <v>0</v>
      </c>
      <c r="AW88" s="153">
        <f t="shared" si="19"/>
        <v>0</v>
      </c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94"/>
    </row>
    <row r="89" spans="2:60">
      <c r="B89" s="196" t="s">
        <v>894</v>
      </c>
      <c r="C89" s="83" t="s">
        <v>895</v>
      </c>
      <c r="D89" s="77" t="s">
        <v>809</v>
      </c>
      <c r="E89" s="197" t="s">
        <v>22</v>
      </c>
      <c r="F89" s="198" t="s">
        <v>22</v>
      </c>
      <c r="G89" s="198" t="s">
        <v>22</v>
      </c>
      <c r="H89" s="198" t="s">
        <v>22</v>
      </c>
      <c r="I89" s="198" t="s">
        <v>22</v>
      </c>
      <c r="J89" s="198" t="s">
        <v>22</v>
      </c>
      <c r="K89" s="198" t="s">
        <v>22</v>
      </c>
      <c r="L89" s="199" t="s">
        <v>451</v>
      </c>
      <c r="M89" s="200" t="s">
        <v>18</v>
      </c>
      <c r="N89" s="201" t="s">
        <v>18</v>
      </c>
      <c r="O89" s="201" t="s">
        <v>18</v>
      </c>
      <c r="P89" s="202" t="s">
        <v>222</v>
      </c>
      <c r="Q89" s="200" t="s">
        <v>18</v>
      </c>
      <c r="R89" s="201" t="s">
        <v>18</v>
      </c>
      <c r="S89" s="203">
        <v>2708827</v>
      </c>
      <c r="T89" s="202" t="s">
        <v>868</v>
      </c>
      <c r="U89" s="200" t="s">
        <v>18</v>
      </c>
      <c r="V89" s="201" t="s">
        <v>18</v>
      </c>
      <c r="W89" s="201">
        <v>2692783</v>
      </c>
      <c r="X89" s="202" t="s">
        <v>868</v>
      </c>
      <c r="Y89" s="200" t="s">
        <v>18</v>
      </c>
      <c r="Z89" s="201" t="s">
        <v>18</v>
      </c>
      <c r="AA89" s="201">
        <v>2629635</v>
      </c>
      <c r="AB89" s="202" t="s">
        <v>868</v>
      </c>
      <c r="AC89" s="200" t="s">
        <v>18</v>
      </c>
      <c r="AD89" s="201" t="s">
        <v>18</v>
      </c>
      <c r="AE89" s="201" t="s">
        <v>18</v>
      </c>
      <c r="AF89" s="202" t="s">
        <v>18</v>
      </c>
      <c r="AG89" s="200" t="s">
        <v>18</v>
      </c>
      <c r="AH89" s="201" t="s">
        <v>18</v>
      </c>
      <c r="AI89" s="201" t="s">
        <v>18</v>
      </c>
      <c r="AJ89" s="202" t="s">
        <v>18</v>
      </c>
      <c r="AK89" s="169"/>
      <c r="AL89" s="164">
        <v>0</v>
      </c>
      <c r="AM89" s="164">
        <f t="shared" si="16"/>
        <v>1</v>
      </c>
      <c r="AN89" s="164" t="str">
        <f t="shared" si="17"/>
        <v>DI</v>
      </c>
      <c r="AO89" s="153">
        <f t="shared" si="18"/>
        <v>0</v>
      </c>
      <c r="AP89" s="153">
        <f t="shared" si="19"/>
        <v>1</v>
      </c>
      <c r="AQ89" s="153">
        <f t="shared" si="19"/>
        <v>0</v>
      </c>
      <c r="AR89" s="153">
        <f t="shared" si="19"/>
        <v>0</v>
      </c>
      <c r="AS89" s="153">
        <f t="shared" si="19"/>
        <v>0</v>
      </c>
      <c r="AT89" s="153">
        <f t="shared" si="19"/>
        <v>0</v>
      </c>
      <c r="AU89" s="153">
        <f t="shared" si="19"/>
        <v>0</v>
      </c>
      <c r="AV89" s="153">
        <f t="shared" si="19"/>
        <v>0</v>
      </c>
      <c r="AW89" s="153">
        <f t="shared" si="19"/>
        <v>0</v>
      </c>
      <c r="AX89" s="153"/>
      <c r="AY89" s="153"/>
      <c r="AZ89" s="153"/>
      <c r="BA89" s="153"/>
      <c r="BB89" s="153"/>
      <c r="BC89" s="153"/>
      <c r="BD89" s="153"/>
      <c r="BE89" s="153"/>
      <c r="BF89" s="153"/>
      <c r="BG89" s="153"/>
      <c r="BH89" s="202"/>
    </row>
    <row r="90" spans="2:60">
      <c r="B90" s="188" t="s">
        <v>896</v>
      </c>
      <c r="C90" s="82" t="s">
        <v>897</v>
      </c>
      <c r="D90" s="69" t="s">
        <v>812</v>
      </c>
      <c r="E90" s="189" t="s">
        <v>22</v>
      </c>
      <c r="F90" s="190" t="s">
        <v>22</v>
      </c>
      <c r="G90" s="190" t="s">
        <v>22</v>
      </c>
      <c r="H90" s="190" t="s">
        <v>22</v>
      </c>
      <c r="I90" s="190" t="s">
        <v>22</v>
      </c>
      <c r="J90" s="190" t="s">
        <v>22</v>
      </c>
      <c r="K90" s="190" t="s">
        <v>22</v>
      </c>
      <c r="L90" s="191" t="s">
        <v>451</v>
      </c>
      <c r="M90" s="192" t="s">
        <v>18</v>
      </c>
      <c r="N90" s="193" t="s">
        <v>18</v>
      </c>
      <c r="O90" s="193" t="s">
        <v>18</v>
      </c>
      <c r="P90" s="194" t="s">
        <v>222</v>
      </c>
      <c r="Q90" s="192" t="s">
        <v>18</v>
      </c>
      <c r="R90" s="193" t="s">
        <v>18</v>
      </c>
      <c r="S90" s="195">
        <v>10012725</v>
      </c>
      <c r="T90" s="194" t="s">
        <v>871</v>
      </c>
      <c r="U90" s="192" t="s">
        <v>18</v>
      </c>
      <c r="V90" s="193" t="s">
        <v>18</v>
      </c>
      <c r="W90" s="193">
        <v>9399684</v>
      </c>
      <c r="X90" s="194" t="s">
        <v>871</v>
      </c>
      <c r="Y90" s="192" t="s">
        <v>18</v>
      </c>
      <c r="Z90" s="193" t="s">
        <v>18</v>
      </c>
      <c r="AA90" s="193">
        <v>8782868</v>
      </c>
      <c r="AB90" s="194" t="s">
        <v>871</v>
      </c>
      <c r="AC90" s="192" t="s">
        <v>18</v>
      </c>
      <c r="AD90" s="193" t="s">
        <v>18</v>
      </c>
      <c r="AE90" s="193" t="s">
        <v>18</v>
      </c>
      <c r="AF90" s="194" t="s">
        <v>18</v>
      </c>
      <c r="AG90" s="192" t="s">
        <v>18</v>
      </c>
      <c r="AH90" s="193" t="s">
        <v>18</v>
      </c>
      <c r="AI90" s="193" t="s">
        <v>18</v>
      </c>
      <c r="AJ90" s="194" t="s">
        <v>18</v>
      </c>
      <c r="AK90" s="169"/>
      <c r="AL90" s="164">
        <v>0</v>
      </c>
      <c r="AM90" s="164">
        <f t="shared" si="16"/>
        <v>1</v>
      </c>
      <c r="AN90" s="164" t="str">
        <f t="shared" si="17"/>
        <v>DI</v>
      </c>
      <c r="AO90" s="153">
        <f t="shared" si="18"/>
        <v>0</v>
      </c>
      <c r="AP90" s="153">
        <f t="shared" si="19"/>
        <v>1</v>
      </c>
      <c r="AQ90" s="153">
        <f t="shared" si="19"/>
        <v>0</v>
      </c>
      <c r="AR90" s="153">
        <f t="shared" si="19"/>
        <v>0</v>
      </c>
      <c r="AS90" s="153">
        <f t="shared" si="19"/>
        <v>0</v>
      </c>
      <c r="AT90" s="153">
        <f t="shared" si="19"/>
        <v>0</v>
      </c>
      <c r="AU90" s="153">
        <f t="shared" si="19"/>
        <v>0</v>
      </c>
      <c r="AV90" s="153">
        <f t="shared" si="19"/>
        <v>0</v>
      </c>
      <c r="AW90" s="153">
        <f t="shared" si="19"/>
        <v>0</v>
      </c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94"/>
    </row>
    <row r="91" spans="2:60">
      <c r="B91" s="196" t="s">
        <v>898</v>
      </c>
      <c r="C91" s="83" t="s">
        <v>899</v>
      </c>
      <c r="D91" s="77" t="s">
        <v>815</v>
      </c>
      <c r="E91" s="197" t="s">
        <v>22</v>
      </c>
      <c r="F91" s="198" t="s">
        <v>22</v>
      </c>
      <c r="G91" s="198" t="s">
        <v>22</v>
      </c>
      <c r="H91" s="198" t="s">
        <v>22</v>
      </c>
      <c r="I91" s="198" t="s">
        <v>22</v>
      </c>
      <c r="J91" s="198" t="s">
        <v>22</v>
      </c>
      <c r="K91" s="198" t="s">
        <v>22</v>
      </c>
      <c r="L91" s="199" t="s">
        <v>451</v>
      </c>
      <c r="M91" s="200" t="s">
        <v>18</v>
      </c>
      <c r="N91" s="201" t="s">
        <v>18</v>
      </c>
      <c r="O91" s="201"/>
      <c r="P91" s="202" t="s">
        <v>222</v>
      </c>
      <c r="Q91" s="200" t="s">
        <v>18</v>
      </c>
      <c r="R91" s="201" t="s">
        <v>18</v>
      </c>
      <c r="S91" s="203">
        <v>15838839</v>
      </c>
      <c r="T91" s="202" t="s">
        <v>861</v>
      </c>
      <c r="U91" s="200" t="s">
        <v>18</v>
      </c>
      <c r="V91" s="201" t="s">
        <v>18</v>
      </c>
      <c r="W91" s="201">
        <v>16061760</v>
      </c>
      <c r="X91" s="202" t="s">
        <v>861</v>
      </c>
      <c r="Y91" s="200" t="s">
        <v>18</v>
      </c>
      <c r="Z91" s="201" t="s">
        <v>18</v>
      </c>
      <c r="AA91" s="201">
        <v>15921657</v>
      </c>
      <c r="AB91" s="202" t="s">
        <v>861</v>
      </c>
      <c r="AC91" s="200" t="s">
        <v>18</v>
      </c>
      <c r="AD91" s="201" t="s">
        <v>18</v>
      </c>
      <c r="AE91" s="201" t="s">
        <v>18</v>
      </c>
      <c r="AF91" s="202" t="s">
        <v>18</v>
      </c>
      <c r="AG91" s="200" t="s">
        <v>18</v>
      </c>
      <c r="AH91" s="201" t="s">
        <v>18</v>
      </c>
      <c r="AI91" s="201" t="s">
        <v>18</v>
      </c>
      <c r="AJ91" s="202" t="s">
        <v>18</v>
      </c>
      <c r="AK91" s="169"/>
      <c r="AL91" s="164">
        <v>0</v>
      </c>
      <c r="AM91" s="164">
        <f t="shared" si="16"/>
        <v>1</v>
      </c>
      <c r="AN91" s="164" t="str">
        <f t="shared" si="17"/>
        <v>DI</v>
      </c>
      <c r="AO91" s="153">
        <f t="shared" si="18"/>
        <v>0</v>
      </c>
      <c r="AP91" s="153">
        <f t="shared" si="19"/>
        <v>1</v>
      </c>
      <c r="AQ91" s="153">
        <f t="shared" si="19"/>
        <v>0</v>
      </c>
      <c r="AR91" s="153">
        <f t="shared" si="19"/>
        <v>0</v>
      </c>
      <c r="AS91" s="153">
        <f t="shared" si="19"/>
        <v>0</v>
      </c>
      <c r="AT91" s="153">
        <f t="shared" si="19"/>
        <v>0</v>
      </c>
      <c r="AU91" s="153">
        <f t="shared" si="19"/>
        <v>0</v>
      </c>
      <c r="AV91" s="153">
        <f t="shared" si="19"/>
        <v>0</v>
      </c>
      <c r="AW91" s="153">
        <f t="shared" si="19"/>
        <v>0</v>
      </c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202"/>
    </row>
    <row r="92" spans="2:60">
      <c r="B92" s="166"/>
      <c r="C92" s="18"/>
      <c r="D92" s="67"/>
      <c r="E92" s="206"/>
      <c r="F92" s="167"/>
      <c r="G92" s="167"/>
      <c r="H92" s="167"/>
      <c r="I92" s="167"/>
      <c r="J92" s="167"/>
      <c r="K92" s="167"/>
      <c r="L92" s="167"/>
      <c r="M92" s="168"/>
      <c r="N92" s="143"/>
      <c r="O92" s="169"/>
      <c r="P92" s="145"/>
      <c r="Q92" s="168"/>
      <c r="R92" s="143"/>
      <c r="S92" s="169"/>
      <c r="T92" s="145"/>
      <c r="U92" s="168"/>
      <c r="V92" s="143"/>
      <c r="W92" s="169"/>
      <c r="X92" s="145"/>
      <c r="Y92" s="168"/>
      <c r="Z92" s="143"/>
      <c r="AA92" s="169"/>
      <c r="AB92" s="145"/>
      <c r="AC92" s="168"/>
      <c r="AD92" s="169"/>
      <c r="AE92" s="169"/>
      <c r="AF92" s="171"/>
      <c r="AG92" s="168"/>
      <c r="AH92" s="169"/>
      <c r="AI92" s="169"/>
      <c r="AJ92" s="171"/>
      <c r="AK92" s="169"/>
      <c r="AL92" s="164"/>
      <c r="AM92" s="164"/>
      <c r="AN92" s="164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71"/>
    </row>
    <row r="93" spans="2:60" ht="30" customHeight="1">
      <c r="B93" s="20"/>
      <c r="D93" s="70"/>
      <c r="E93" s="138"/>
      <c r="F93" s="140"/>
      <c r="G93" s="140"/>
      <c r="H93" s="141"/>
      <c r="I93" s="141"/>
      <c r="J93" s="141"/>
      <c r="K93" s="141"/>
      <c r="L93" s="141"/>
      <c r="M93" s="142"/>
      <c r="N93" s="143"/>
      <c r="O93" s="144"/>
      <c r="P93" s="145"/>
      <c r="Q93" s="142"/>
      <c r="R93" s="143"/>
      <c r="S93" s="144"/>
      <c r="T93" s="145"/>
      <c r="U93" s="146"/>
      <c r="V93" s="143"/>
      <c r="W93" s="144"/>
      <c r="X93" s="145"/>
      <c r="Y93" s="142"/>
      <c r="Z93" s="143"/>
      <c r="AA93" s="144"/>
      <c r="AB93" s="145"/>
      <c r="AC93" s="147"/>
      <c r="AD93" s="143"/>
      <c r="AE93" s="143"/>
      <c r="AF93" s="145"/>
      <c r="AG93" s="147"/>
      <c r="AH93" s="148"/>
      <c r="AI93" s="149"/>
      <c r="AJ93" s="150"/>
      <c r="AK93" s="151"/>
      <c r="AL93" s="164"/>
      <c r="AM93" s="164"/>
      <c r="AN93" s="164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0"/>
    </row>
    <row r="94" spans="2:60" ht="30" customHeight="1">
      <c r="B94" s="124" t="s">
        <v>297</v>
      </c>
      <c r="C94" s="124"/>
      <c r="D94" s="67"/>
      <c r="E94" s="17"/>
      <c r="F94" s="167"/>
      <c r="G94" s="167"/>
      <c r="H94" s="2"/>
      <c r="I94" s="167"/>
      <c r="J94" s="167"/>
      <c r="K94" s="167"/>
      <c r="L94" s="2"/>
      <c r="M94" s="207"/>
      <c r="N94" s="143"/>
      <c r="O94" s="208"/>
      <c r="P94" s="145"/>
      <c r="Q94" s="207"/>
      <c r="R94" s="143"/>
      <c r="S94" s="208"/>
      <c r="T94" s="145"/>
      <c r="U94" s="168"/>
      <c r="V94" s="143"/>
      <c r="W94" s="208"/>
      <c r="X94" s="145"/>
      <c r="Y94" s="142"/>
      <c r="Z94" s="143"/>
      <c r="AA94" s="144"/>
      <c r="AB94" s="145"/>
      <c r="AC94" s="147"/>
      <c r="AD94" s="143"/>
      <c r="AE94" s="143"/>
      <c r="AF94" s="145"/>
      <c r="AG94" s="147"/>
      <c r="AH94" s="148"/>
      <c r="AI94" s="149"/>
      <c r="AJ94" s="150"/>
      <c r="AK94" s="151"/>
      <c r="AL94" s="164"/>
      <c r="AM94" s="164"/>
      <c r="AN94" s="164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0"/>
    </row>
    <row r="95" spans="2:60" ht="30" customHeight="1">
      <c r="B95" s="156" t="s">
        <v>900</v>
      </c>
      <c r="C95" s="65" t="s">
        <v>901</v>
      </c>
      <c r="D95" s="66" t="s">
        <v>902</v>
      </c>
      <c r="E95" s="157" t="s">
        <v>903</v>
      </c>
      <c r="F95" s="158" t="s">
        <v>78</v>
      </c>
      <c r="G95" s="158" t="s">
        <v>66</v>
      </c>
      <c r="H95" s="159" t="s">
        <v>470</v>
      </c>
      <c r="I95" s="159" t="s">
        <v>471</v>
      </c>
      <c r="J95" s="159" t="s">
        <v>472</v>
      </c>
      <c r="K95" s="159" t="s">
        <v>562</v>
      </c>
      <c r="L95" s="159" t="s">
        <v>452</v>
      </c>
      <c r="M95" s="160" t="s">
        <v>18</v>
      </c>
      <c r="N95" s="161" t="s">
        <v>904</v>
      </c>
      <c r="O95" s="162" t="s">
        <v>18</v>
      </c>
      <c r="P95" s="163" t="s">
        <v>904</v>
      </c>
      <c r="Q95" s="160" t="s">
        <v>18</v>
      </c>
      <c r="R95" s="161" t="s">
        <v>904</v>
      </c>
      <c r="S95" s="162" t="s">
        <v>18</v>
      </c>
      <c r="T95" s="163" t="s">
        <v>904</v>
      </c>
      <c r="U95" s="160" t="s">
        <v>18</v>
      </c>
      <c r="V95" s="161" t="s">
        <v>904</v>
      </c>
      <c r="W95" s="162" t="s">
        <v>18</v>
      </c>
      <c r="X95" s="163" t="s">
        <v>904</v>
      </c>
      <c r="Y95" s="160" t="s">
        <v>18</v>
      </c>
      <c r="Z95" s="161" t="s">
        <v>904</v>
      </c>
      <c r="AA95" s="162" t="s">
        <v>18</v>
      </c>
      <c r="AB95" s="163" t="s">
        <v>904</v>
      </c>
      <c r="AC95" s="160" t="s">
        <v>18</v>
      </c>
      <c r="AD95" s="161" t="s">
        <v>904</v>
      </c>
      <c r="AE95" s="161" t="s">
        <v>18</v>
      </c>
      <c r="AF95" s="163" t="s">
        <v>904</v>
      </c>
      <c r="AG95" s="160" t="s">
        <v>18</v>
      </c>
      <c r="AH95" s="161" t="s">
        <v>904</v>
      </c>
      <c r="AI95" s="162" t="s">
        <v>18</v>
      </c>
      <c r="AJ95" s="163" t="s">
        <v>904</v>
      </c>
      <c r="AK95" s="169"/>
      <c r="AL95" s="164">
        <v>1</v>
      </c>
      <c r="AM95" s="164">
        <f>IF(MID(B95,4,1)="D",1,0)</f>
        <v>0</v>
      </c>
      <c r="AN95" s="164" t="str">
        <f>LEFT(B95,2)</f>
        <v>OA</v>
      </c>
      <c r="AO95" s="153">
        <f t="shared" si="18"/>
        <v>0</v>
      </c>
      <c r="AP95" s="153">
        <f t="shared" si="18"/>
        <v>0</v>
      </c>
      <c r="AQ95" s="153">
        <f t="shared" si="18"/>
        <v>1</v>
      </c>
      <c r="AR95" s="153">
        <f t="shared" si="18"/>
        <v>0</v>
      </c>
      <c r="AS95" s="153">
        <f t="shared" si="18"/>
        <v>0</v>
      </c>
      <c r="AT95" s="153">
        <f t="shared" si="18"/>
        <v>0</v>
      </c>
      <c r="AU95" s="153">
        <f t="shared" si="18"/>
        <v>0</v>
      </c>
      <c r="AV95" s="153">
        <f t="shared" si="18"/>
        <v>0</v>
      </c>
      <c r="AW95" s="153">
        <f t="shared" si="18"/>
        <v>0</v>
      </c>
      <c r="AX95" s="153"/>
      <c r="AY95" s="165">
        <v>1</v>
      </c>
      <c r="AZ95" s="165">
        <v>0</v>
      </c>
      <c r="BA95" s="165">
        <v>0</v>
      </c>
      <c r="BB95" s="165">
        <v>1</v>
      </c>
      <c r="BC95" s="165">
        <v>0</v>
      </c>
      <c r="BD95" s="165">
        <v>0</v>
      </c>
      <c r="BE95" s="153"/>
      <c r="BF95" s="153" t="str">
        <f>IF(AY95=1,"A1",IF(AZ95=1,"A2",IF(BA95=1,"A3",0)))</f>
        <v>A1</v>
      </c>
      <c r="BG95" s="153" t="str">
        <f>IF(BB95=1,"B1",IF(BC95=1,"B2",IF(BD95=1,"B3",0)))</f>
        <v>B1</v>
      </c>
      <c r="BH95" s="163" t="str">
        <f t="shared" ref="BH95" si="21">CONCATENATE(BF95,";",BG95)</f>
        <v>A1;B1</v>
      </c>
    </row>
    <row r="96" spans="2:60" ht="30" customHeight="1">
      <c r="B96" s="166" t="s">
        <v>905</v>
      </c>
      <c r="C96" s="17" t="s">
        <v>906</v>
      </c>
      <c r="D96" s="67" t="s">
        <v>907</v>
      </c>
      <c r="E96" s="154" t="s">
        <v>569</v>
      </c>
      <c r="F96" s="140" t="s">
        <v>76</v>
      </c>
      <c r="G96" s="140" t="s">
        <v>66</v>
      </c>
      <c r="H96" s="167" t="s">
        <v>470</v>
      </c>
      <c r="I96" s="167" t="s">
        <v>471</v>
      </c>
      <c r="J96" s="167" t="s">
        <v>472</v>
      </c>
      <c r="K96" s="167" t="s">
        <v>562</v>
      </c>
      <c r="L96" s="167" t="s">
        <v>452</v>
      </c>
      <c r="M96" s="168">
        <v>2171</v>
      </c>
      <c r="N96" s="143" t="s">
        <v>570</v>
      </c>
      <c r="O96" s="169" t="s">
        <v>18</v>
      </c>
      <c r="P96" s="145" t="s">
        <v>571</v>
      </c>
      <c r="Q96" s="168">
        <v>2364</v>
      </c>
      <c r="R96" s="143" t="s">
        <v>572</v>
      </c>
      <c r="S96" s="169" t="s">
        <v>18</v>
      </c>
      <c r="T96" s="145" t="s">
        <v>573</v>
      </c>
      <c r="U96" s="168">
        <v>2423</v>
      </c>
      <c r="V96" s="143" t="s">
        <v>574</v>
      </c>
      <c r="W96" s="169" t="s">
        <v>18</v>
      </c>
      <c r="X96" s="145" t="s">
        <v>575</v>
      </c>
      <c r="Y96" s="168">
        <v>2637</v>
      </c>
      <c r="Z96" s="143" t="s">
        <v>576</v>
      </c>
      <c r="AA96" s="169" t="s">
        <v>18</v>
      </c>
      <c r="AB96" s="145" t="s">
        <v>577</v>
      </c>
      <c r="AC96" s="168">
        <v>3641</v>
      </c>
      <c r="AD96" s="143" t="s">
        <v>578</v>
      </c>
      <c r="AE96" s="143" t="s">
        <v>18</v>
      </c>
      <c r="AF96" s="145" t="s">
        <v>579</v>
      </c>
      <c r="AG96" s="168">
        <v>4299</v>
      </c>
      <c r="AH96" s="143" t="s">
        <v>580</v>
      </c>
      <c r="AI96" s="169" t="s">
        <v>18</v>
      </c>
      <c r="AJ96" s="145" t="s">
        <v>581</v>
      </c>
      <c r="AK96" s="169"/>
      <c r="AL96" s="164">
        <v>1</v>
      </c>
      <c r="AM96" s="164">
        <f>IF(MID(B96,4,1)="D",1,0)</f>
        <v>0</v>
      </c>
      <c r="AN96" s="164" t="str">
        <f>LEFT(B96,2)</f>
        <v>OA</v>
      </c>
      <c r="AO96" s="153">
        <f t="shared" si="18"/>
        <v>0</v>
      </c>
      <c r="AP96" s="153">
        <f t="shared" si="18"/>
        <v>0</v>
      </c>
      <c r="AQ96" s="153">
        <f t="shared" si="18"/>
        <v>1</v>
      </c>
      <c r="AR96" s="153">
        <f t="shared" si="18"/>
        <v>0</v>
      </c>
      <c r="AS96" s="153">
        <f t="shared" si="18"/>
        <v>0</v>
      </c>
      <c r="AT96" s="153">
        <f t="shared" si="18"/>
        <v>0</v>
      </c>
      <c r="AU96" s="153">
        <f t="shared" si="18"/>
        <v>0</v>
      </c>
      <c r="AV96" s="153">
        <f t="shared" si="18"/>
        <v>0</v>
      </c>
      <c r="AW96" s="153">
        <f t="shared" si="18"/>
        <v>0</v>
      </c>
      <c r="AX96" s="153"/>
      <c r="AY96" s="153">
        <v>0</v>
      </c>
      <c r="AZ96" s="153">
        <v>1</v>
      </c>
      <c r="BA96" s="153">
        <v>0</v>
      </c>
      <c r="BB96" s="153">
        <v>0</v>
      </c>
      <c r="BC96" s="153">
        <v>1</v>
      </c>
      <c r="BD96" s="153">
        <v>0</v>
      </c>
      <c r="BE96" s="153"/>
      <c r="BF96" s="153" t="str">
        <f>IF(AY96=1,"A1",IF(AZ96=1,"A2",IF(BA96=1,"A3",0)))</f>
        <v>A2</v>
      </c>
      <c r="BG96" s="153" t="str">
        <f>IF(BB96=1,"B1",IF(BC96=1,"B2",IF(BD96=1,"B3",0)))</f>
        <v>B2</v>
      </c>
      <c r="BH96" s="145" t="str">
        <f t="shared" ref="BH96:BH99" si="22">CONCATENATE(BF96,";",BG96)</f>
        <v>A2;B2</v>
      </c>
    </row>
    <row r="97" spans="2:60" ht="30" customHeight="1">
      <c r="B97" s="156" t="s">
        <v>908</v>
      </c>
      <c r="C97" s="65" t="s">
        <v>909</v>
      </c>
      <c r="D97" s="66" t="s">
        <v>910</v>
      </c>
      <c r="E97" s="157" t="s">
        <v>585</v>
      </c>
      <c r="F97" s="158" t="s">
        <v>72</v>
      </c>
      <c r="G97" s="158" t="s">
        <v>66</v>
      </c>
      <c r="H97" s="159" t="s">
        <v>470</v>
      </c>
      <c r="I97" s="159" t="s">
        <v>471</v>
      </c>
      <c r="J97" s="159" t="s">
        <v>472</v>
      </c>
      <c r="K97" s="159" t="s">
        <v>562</v>
      </c>
      <c r="L97" s="159" t="s">
        <v>452</v>
      </c>
      <c r="M97" s="160">
        <v>340</v>
      </c>
      <c r="N97" s="161" t="s">
        <v>586</v>
      </c>
      <c r="O97" s="162" t="s">
        <v>18</v>
      </c>
      <c r="P97" s="163" t="s">
        <v>587</v>
      </c>
      <c r="Q97" s="160">
        <v>387</v>
      </c>
      <c r="R97" s="161" t="s">
        <v>588</v>
      </c>
      <c r="S97" s="162" t="s">
        <v>18</v>
      </c>
      <c r="T97" s="163" t="s">
        <v>589</v>
      </c>
      <c r="U97" s="160">
        <v>443</v>
      </c>
      <c r="V97" s="161" t="s">
        <v>590</v>
      </c>
      <c r="W97" s="162" t="s">
        <v>18</v>
      </c>
      <c r="X97" s="163" t="s">
        <v>591</v>
      </c>
      <c r="Y97" s="160">
        <v>490</v>
      </c>
      <c r="Z97" s="161" t="s">
        <v>592</v>
      </c>
      <c r="AA97" s="162" t="s">
        <v>18</v>
      </c>
      <c r="AB97" s="163" t="s">
        <v>593</v>
      </c>
      <c r="AC97" s="160">
        <v>586</v>
      </c>
      <c r="AD97" s="161" t="s">
        <v>594</v>
      </c>
      <c r="AE97" s="161" t="s">
        <v>18</v>
      </c>
      <c r="AF97" s="163" t="s">
        <v>595</v>
      </c>
      <c r="AG97" s="160">
        <v>687</v>
      </c>
      <c r="AH97" s="161" t="s">
        <v>596</v>
      </c>
      <c r="AI97" s="162" t="s">
        <v>18</v>
      </c>
      <c r="AJ97" s="163" t="s">
        <v>597</v>
      </c>
      <c r="AK97" s="169"/>
      <c r="AL97" s="164">
        <v>1</v>
      </c>
      <c r="AM97" s="164">
        <f>IF(MID(B97,4,1)="D",1,0)</f>
        <v>0</v>
      </c>
      <c r="AN97" s="164" t="str">
        <f>LEFT(B97,2)</f>
        <v>OA</v>
      </c>
      <c r="AO97" s="153">
        <f t="shared" si="18"/>
        <v>0</v>
      </c>
      <c r="AP97" s="153">
        <f t="shared" si="18"/>
        <v>0</v>
      </c>
      <c r="AQ97" s="153">
        <f t="shared" si="18"/>
        <v>1</v>
      </c>
      <c r="AR97" s="153">
        <f t="shared" si="18"/>
        <v>0</v>
      </c>
      <c r="AS97" s="153">
        <f t="shared" si="18"/>
        <v>0</v>
      </c>
      <c r="AT97" s="153">
        <f t="shared" si="18"/>
        <v>0</v>
      </c>
      <c r="AU97" s="153">
        <f t="shared" si="18"/>
        <v>0</v>
      </c>
      <c r="AV97" s="153">
        <f t="shared" si="18"/>
        <v>0</v>
      </c>
      <c r="AW97" s="153">
        <f t="shared" si="18"/>
        <v>0</v>
      </c>
      <c r="AX97" s="153"/>
      <c r="AY97" s="153">
        <v>0</v>
      </c>
      <c r="AZ97" s="153">
        <v>1</v>
      </c>
      <c r="BA97" s="153">
        <v>0</v>
      </c>
      <c r="BB97" s="153">
        <v>0</v>
      </c>
      <c r="BC97" s="153">
        <v>1</v>
      </c>
      <c r="BD97" s="153">
        <v>0</v>
      </c>
      <c r="BE97" s="153"/>
      <c r="BF97" s="153" t="str">
        <f>IF(AY97=1,"A1",IF(AZ97=1,"A2",IF(BA97=1,"A3",0)))</f>
        <v>A2</v>
      </c>
      <c r="BG97" s="153" t="str">
        <f>IF(BB97=1,"B1",IF(BC97=1,"B2",IF(BD97=1,"B3",0)))</f>
        <v>B2</v>
      </c>
      <c r="BH97" s="163" t="str">
        <f t="shared" si="22"/>
        <v>A2;B2</v>
      </c>
    </row>
    <row r="98" spans="2:60" ht="30" customHeight="1">
      <c r="B98" s="166" t="s">
        <v>911</v>
      </c>
      <c r="C98" s="17" t="s">
        <v>912</v>
      </c>
      <c r="D98" s="67" t="s">
        <v>616</v>
      </c>
      <c r="E98" s="154" t="s">
        <v>22</v>
      </c>
      <c r="F98" s="140" t="s">
        <v>22</v>
      </c>
      <c r="G98" s="140" t="s">
        <v>66</v>
      </c>
      <c r="H98" s="167" t="s">
        <v>470</v>
      </c>
      <c r="I98" s="167" t="s">
        <v>471</v>
      </c>
      <c r="J98" s="167" t="s">
        <v>472</v>
      </c>
      <c r="K98" s="167" t="s">
        <v>562</v>
      </c>
      <c r="L98" s="167" t="s">
        <v>452</v>
      </c>
      <c r="M98" s="168" t="s">
        <v>18</v>
      </c>
      <c r="N98" s="143" t="s">
        <v>904</v>
      </c>
      <c r="O98" s="169" t="s">
        <v>18</v>
      </c>
      <c r="P98" s="145" t="s">
        <v>904</v>
      </c>
      <c r="Q98" s="168" t="s">
        <v>18</v>
      </c>
      <c r="R98" s="143" t="s">
        <v>904</v>
      </c>
      <c r="S98" s="169" t="s">
        <v>18</v>
      </c>
      <c r="T98" s="145" t="s">
        <v>904</v>
      </c>
      <c r="U98" s="168" t="s">
        <v>18</v>
      </c>
      <c r="V98" s="143" t="s">
        <v>904</v>
      </c>
      <c r="W98" s="169" t="s">
        <v>18</v>
      </c>
      <c r="X98" s="145" t="s">
        <v>904</v>
      </c>
      <c r="Y98" s="168" t="s">
        <v>18</v>
      </c>
      <c r="Z98" s="143" t="s">
        <v>904</v>
      </c>
      <c r="AA98" s="169" t="s">
        <v>18</v>
      </c>
      <c r="AB98" s="145" t="s">
        <v>904</v>
      </c>
      <c r="AC98" s="168" t="s">
        <v>18</v>
      </c>
      <c r="AD98" s="143" t="s">
        <v>904</v>
      </c>
      <c r="AE98" s="143" t="s">
        <v>18</v>
      </c>
      <c r="AF98" s="145" t="s">
        <v>904</v>
      </c>
      <c r="AG98" s="168" t="s">
        <v>18</v>
      </c>
      <c r="AH98" s="143" t="s">
        <v>904</v>
      </c>
      <c r="AI98" s="169" t="s">
        <v>18</v>
      </c>
      <c r="AJ98" s="145" t="s">
        <v>904</v>
      </c>
      <c r="AK98" s="169"/>
      <c r="AL98" s="164">
        <v>1</v>
      </c>
      <c r="AM98" s="164">
        <f>IF(MID(B98,4,1)="D",1,0)</f>
        <v>0</v>
      </c>
      <c r="AN98" s="164" t="str">
        <f>LEFT(B98,2)</f>
        <v>OA</v>
      </c>
      <c r="AO98" s="153">
        <f t="shared" si="18"/>
        <v>0</v>
      </c>
      <c r="AP98" s="153">
        <f t="shared" si="18"/>
        <v>0</v>
      </c>
      <c r="AQ98" s="153">
        <f t="shared" si="18"/>
        <v>1</v>
      </c>
      <c r="AR98" s="153">
        <f t="shared" si="18"/>
        <v>0</v>
      </c>
      <c r="AS98" s="153">
        <f t="shared" si="18"/>
        <v>0</v>
      </c>
      <c r="AT98" s="153">
        <f t="shared" si="18"/>
        <v>0</v>
      </c>
      <c r="AU98" s="153">
        <f t="shared" si="18"/>
        <v>0</v>
      </c>
      <c r="AV98" s="153">
        <f t="shared" si="18"/>
        <v>0</v>
      </c>
      <c r="AW98" s="153">
        <f t="shared" si="18"/>
        <v>0</v>
      </c>
      <c r="AX98" s="153"/>
      <c r="AY98" s="165">
        <v>1</v>
      </c>
      <c r="AZ98" s="165">
        <v>0</v>
      </c>
      <c r="BA98" s="165">
        <v>0</v>
      </c>
      <c r="BB98" s="165">
        <v>1</v>
      </c>
      <c r="BC98" s="165">
        <v>0</v>
      </c>
      <c r="BD98" s="165">
        <v>0</v>
      </c>
      <c r="BE98" s="153"/>
      <c r="BF98" s="153" t="str">
        <f>IF(AY98=1,"A1",IF(AZ98=1,"A2",IF(BA98=1,"A3",0)))</f>
        <v>A1</v>
      </c>
      <c r="BG98" s="153" t="str">
        <f>IF(BB98=1,"B1",IF(BC98=1,"B2",IF(BD98=1,"B3",0)))</f>
        <v>B1</v>
      </c>
      <c r="BH98" s="145" t="str">
        <f t="shared" si="22"/>
        <v>A1;B1</v>
      </c>
    </row>
    <row r="99" spans="2:60" ht="90">
      <c r="B99" s="156" t="s">
        <v>913</v>
      </c>
      <c r="C99" s="65" t="s">
        <v>914</v>
      </c>
      <c r="D99" s="66" t="s">
        <v>915</v>
      </c>
      <c r="E99" s="157" t="s">
        <v>916</v>
      </c>
      <c r="F99" s="158" t="s">
        <v>78</v>
      </c>
      <c r="G99" s="158" t="s">
        <v>66</v>
      </c>
      <c r="H99" s="159" t="s">
        <v>470</v>
      </c>
      <c r="I99" s="159" t="s">
        <v>471</v>
      </c>
      <c r="J99" s="159" t="s">
        <v>622</v>
      </c>
      <c r="K99" s="159" t="s">
        <v>623</v>
      </c>
      <c r="L99" s="159" t="s">
        <v>452</v>
      </c>
      <c r="M99" s="160">
        <v>29380</v>
      </c>
      <c r="N99" s="161" t="s">
        <v>624</v>
      </c>
      <c r="O99" s="162" t="s">
        <v>18</v>
      </c>
      <c r="P99" s="163" t="s">
        <v>625</v>
      </c>
      <c r="Q99" s="160">
        <v>27358</v>
      </c>
      <c r="R99" s="161" t="s">
        <v>626</v>
      </c>
      <c r="S99" s="162" t="s">
        <v>18</v>
      </c>
      <c r="T99" s="163" t="s">
        <v>627</v>
      </c>
      <c r="U99" s="160">
        <v>25351</v>
      </c>
      <c r="V99" s="161" t="s">
        <v>628</v>
      </c>
      <c r="W99" s="162" t="s">
        <v>18</v>
      </c>
      <c r="X99" s="163" t="s">
        <v>629</v>
      </c>
      <c r="Y99" s="160">
        <v>23494</v>
      </c>
      <c r="Z99" s="161" t="s">
        <v>630</v>
      </c>
      <c r="AA99" s="162" t="s">
        <v>18</v>
      </c>
      <c r="AB99" s="163" t="s">
        <v>631</v>
      </c>
      <c r="AC99" s="160">
        <v>31168</v>
      </c>
      <c r="AD99" s="161" t="s">
        <v>632</v>
      </c>
      <c r="AE99" s="161" t="s">
        <v>18</v>
      </c>
      <c r="AF99" s="163" t="s">
        <v>917</v>
      </c>
      <c r="AG99" s="160">
        <v>28822</v>
      </c>
      <c r="AH99" s="161" t="s">
        <v>633</v>
      </c>
      <c r="AI99" s="162" t="s">
        <v>18</v>
      </c>
      <c r="AJ99" s="163" t="s">
        <v>634</v>
      </c>
      <c r="AK99" s="169"/>
      <c r="AL99" s="164">
        <v>1</v>
      </c>
      <c r="AM99" s="164">
        <f>IF(MID(B99,4,1)="D",1,0)</f>
        <v>0</v>
      </c>
      <c r="AN99" s="164" t="str">
        <f>LEFT(B99,2)</f>
        <v>OA</v>
      </c>
      <c r="AO99" s="153">
        <f t="shared" si="18"/>
        <v>0</v>
      </c>
      <c r="AP99" s="153">
        <f t="shared" si="18"/>
        <v>0</v>
      </c>
      <c r="AQ99" s="153">
        <f t="shared" si="18"/>
        <v>1</v>
      </c>
      <c r="AR99" s="153">
        <f t="shared" si="18"/>
        <v>0</v>
      </c>
      <c r="AS99" s="153">
        <f t="shared" si="18"/>
        <v>0</v>
      </c>
      <c r="AT99" s="153">
        <f t="shared" si="18"/>
        <v>0</v>
      </c>
      <c r="AU99" s="153">
        <f t="shared" si="18"/>
        <v>0</v>
      </c>
      <c r="AV99" s="153">
        <f t="shared" si="18"/>
        <v>0</v>
      </c>
      <c r="AW99" s="153">
        <f t="shared" si="18"/>
        <v>0</v>
      </c>
      <c r="AX99" s="153"/>
      <c r="AY99" s="153">
        <v>0</v>
      </c>
      <c r="AZ99" s="153">
        <v>1</v>
      </c>
      <c r="BA99" s="153">
        <v>0</v>
      </c>
      <c r="BB99" s="153">
        <v>0</v>
      </c>
      <c r="BC99" s="153">
        <v>1</v>
      </c>
      <c r="BD99" s="153">
        <v>0</v>
      </c>
      <c r="BE99" s="153"/>
      <c r="BF99" s="153" t="str">
        <f>IF(AY99=1,"A1",IF(AZ99=1,"A2",IF(BA99=1,"A3",0)))</f>
        <v>A2</v>
      </c>
      <c r="BG99" s="153" t="str">
        <f>IF(BB99=1,"B1",IF(BC99=1,"B2",IF(BD99=1,"B3",0)))</f>
        <v>B2</v>
      </c>
      <c r="BH99" s="163" t="str">
        <f t="shared" si="22"/>
        <v>A2;B2</v>
      </c>
    </row>
    <row r="100" spans="2:60" ht="37.5" customHeight="1">
      <c r="B100" s="209"/>
      <c r="C100" s="25"/>
      <c r="D100" s="67"/>
      <c r="E100" s="210"/>
      <c r="F100" s="167"/>
      <c r="G100" s="167"/>
      <c r="H100" s="167"/>
      <c r="I100" s="167"/>
      <c r="J100" s="167"/>
      <c r="K100" s="167"/>
      <c r="L100" s="167"/>
      <c r="M100" s="168"/>
      <c r="N100" s="143"/>
      <c r="O100" s="169"/>
      <c r="P100" s="171"/>
      <c r="Q100" s="168"/>
      <c r="R100" s="143"/>
      <c r="S100" s="169"/>
      <c r="T100" s="171"/>
      <c r="U100" s="168"/>
      <c r="V100" s="143"/>
      <c r="W100" s="169"/>
      <c r="X100" s="171"/>
      <c r="Y100" s="168"/>
      <c r="Z100" s="143"/>
      <c r="AA100" s="169"/>
      <c r="AB100" s="171"/>
      <c r="AC100" s="168"/>
      <c r="AD100" s="143"/>
      <c r="AE100" s="169"/>
      <c r="AF100" s="171"/>
      <c r="AG100" s="168"/>
      <c r="AH100" s="148"/>
      <c r="AI100" s="169"/>
      <c r="AJ100" s="171"/>
      <c r="AK100" s="169"/>
      <c r="AL100" s="164"/>
      <c r="AM100" s="164"/>
      <c r="AN100" s="164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3"/>
      <c r="BE100" s="153"/>
      <c r="BF100" s="153"/>
      <c r="BG100" s="153"/>
      <c r="BH100" s="171"/>
    </row>
    <row r="101" spans="2:60" ht="24" customHeight="1">
      <c r="B101" s="24" t="s">
        <v>537</v>
      </c>
      <c r="D101" s="67"/>
      <c r="E101" s="210"/>
      <c r="F101" s="167"/>
      <c r="G101" s="167"/>
      <c r="H101" s="167"/>
      <c r="I101" s="167"/>
      <c r="J101" s="167"/>
      <c r="K101" s="167"/>
      <c r="L101" s="167"/>
      <c r="M101" s="168"/>
      <c r="N101" s="143"/>
      <c r="O101" s="169"/>
      <c r="P101" s="171"/>
      <c r="Q101" s="168"/>
      <c r="R101" s="143"/>
      <c r="S101" s="169"/>
      <c r="T101" s="171"/>
      <c r="U101" s="168"/>
      <c r="V101" s="143"/>
      <c r="W101" s="169"/>
      <c r="X101" s="171"/>
      <c r="Y101" s="168"/>
      <c r="Z101" s="143"/>
      <c r="AA101" s="169"/>
      <c r="AB101" s="171"/>
      <c r="AC101" s="168"/>
      <c r="AD101" s="143"/>
      <c r="AE101" s="169"/>
      <c r="AF101" s="171"/>
      <c r="AG101" s="168"/>
      <c r="AH101" s="148"/>
      <c r="AI101" s="169"/>
      <c r="AJ101" s="171"/>
      <c r="AK101" s="169"/>
      <c r="AL101" s="164"/>
      <c r="AM101" s="164"/>
      <c r="AN101" s="164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3"/>
      <c r="BB101" s="153"/>
      <c r="BC101" s="153"/>
      <c r="BD101" s="153"/>
      <c r="BE101" s="153"/>
      <c r="BF101" s="153"/>
      <c r="BG101" s="153"/>
      <c r="BH101" s="171"/>
    </row>
    <row r="102" spans="2:60" ht="30">
      <c r="B102" s="172" t="s">
        <v>904</v>
      </c>
      <c r="C102" s="84" t="s">
        <v>918</v>
      </c>
      <c r="D102" s="68" t="s">
        <v>919</v>
      </c>
      <c r="E102" s="173" t="s">
        <v>22</v>
      </c>
      <c r="F102" s="173" t="s">
        <v>22</v>
      </c>
      <c r="G102" s="173" t="s">
        <v>22</v>
      </c>
      <c r="H102" s="173" t="s">
        <v>22</v>
      </c>
      <c r="I102" s="173" t="s">
        <v>22</v>
      </c>
      <c r="J102" s="173" t="s">
        <v>22</v>
      </c>
      <c r="K102" s="173" t="s">
        <v>22</v>
      </c>
      <c r="L102" s="173" t="s">
        <v>452</v>
      </c>
      <c r="M102" s="174" t="s">
        <v>18</v>
      </c>
      <c r="N102" s="176" t="s">
        <v>18</v>
      </c>
      <c r="O102" s="175" t="s">
        <v>18</v>
      </c>
      <c r="P102" s="177" t="s">
        <v>18</v>
      </c>
      <c r="Q102" s="174" t="s">
        <v>18</v>
      </c>
      <c r="R102" s="176" t="s">
        <v>18</v>
      </c>
      <c r="S102" s="175" t="s">
        <v>18</v>
      </c>
      <c r="T102" s="177" t="s">
        <v>18</v>
      </c>
      <c r="U102" s="174" t="s">
        <v>18</v>
      </c>
      <c r="V102" s="176" t="s">
        <v>18</v>
      </c>
      <c r="W102" s="175" t="s">
        <v>18</v>
      </c>
      <c r="X102" s="177" t="s">
        <v>18</v>
      </c>
      <c r="Y102" s="174" t="s">
        <v>18</v>
      </c>
      <c r="Z102" s="176" t="s">
        <v>18</v>
      </c>
      <c r="AA102" s="175" t="s">
        <v>18</v>
      </c>
      <c r="AB102" s="177" t="s">
        <v>18</v>
      </c>
      <c r="AC102" s="174" t="s">
        <v>18</v>
      </c>
      <c r="AD102" s="176" t="s">
        <v>18</v>
      </c>
      <c r="AE102" s="175" t="s">
        <v>18</v>
      </c>
      <c r="AF102" s="177" t="s">
        <v>18</v>
      </c>
      <c r="AG102" s="174" t="s">
        <v>18</v>
      </c>
      <c r="AH102" s="176" t="s">
        <v>18</v>
      </c>
      <c r="AI102" s="175" t="s">
        <v>18</v>
      </c>
      <c r="AJ102" s="177" t="s">
        <v>18</v>
      </c>
      <c r="AK102" s="169"/>
      <c r="AL102" s="164">
        <v>0</v>
      </c>
      <c r="AM102" s="164">
        <f>IF(MID(B102,4,1)="D",1,0)</f>
        <v>0</v>
      </c>
      <c r="AN102" s="164" t="str">
        <f>LEFT(B102,2)</f>
        <v>OA</v>
      </c>
      <c r="AO102" s="153">
        <f t="shared" si="18"/>
        <v>0</v>
      </c>
      <c r="AP102" s="153">
        <f t="shared" si="19"/>
        <v>0</v>
      </c>
      <c r="AQ102" s="153">
        <f t="shared" si="19"/>
        <v>1</v>
      </c>
      <c r="AR102" s="153">
        <f t="shared" si="19"/>
        <v>0</v>
      </c>
      <c r="AS102" s="153">
        <f t="shared" si="19"/>
        <v>0</v>
      </c>
      <c r="AT102" s="153">
        <f t="shared" si="19"/>
        <v>0</v>
      </c>
      <c r="AU102" s="153">
        <f t="shared" si="19"/>
        <v>0</v>
      </c>
      <c r="AV102" s="153">
        <f t="shared" si="19"/>
        <v>0</v>
      </c>
      <c r="AW102" s="153">
        <f t="shared" si="19"/>
        <v>0</v>
      </c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77"/>
    </row>
    <row r="103" spans="2:60" ht="24" customHeight="1">
      <c r="B103" s="25" t="s">
        <v>547</v>
      </c>
      <c r="C103" s="81"/>
      <c r="D103" s="67"/>
      <c r="E103" s="210"/>
      <c r="F103" s="167"/>
      <c r="G103" s="167"/>
      <c r="H103" s="167"/>
      <c r="I103" s="167"/>
      <c r="J103" s="167"/>
      <c r="K103" s="167"/>
      <c r="L103" s="167"/>
      <c r="M103" s="168"/>
      <c r="N103" s="143"/>
      <c r="O103" s="169"/>
      <c r="P103" s="171"/>
      <c r="Q103" s="168"/>
      <c r="R103" s="143"/>
      <c r="S103" s="169"/>
      <c r="T103" s="171"/>
      <c r="U103" s="168"/>
      <c r="V103" s="143"/>
      <c r="W103" s="169"/>
      <c r="X103" s="171"/>
      <c r="Y103" s="168"/>
      <c r="Z103" s="143"/>
      <c r="AA103" s="169"/>
      <c r="AB103" s="171"/>
      <c r="AC103" s="168"/>
      <c r="AD103" s="143"/>
      <c r="AE103" s="169"/>
      <c r="AF103" s="171"/>
      <c r="AG103" s="168"/>
      <c r="AH103" s="148"/>
      <c r="AI103" s="169"/>
      <c r="AJ103" s="171"/>
      <c r="AK103" s="169"/>
      <c r="AL103" s="164"/>
      <c r="AM103" s="164"/>
      <c r="AN103" s="164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71"/>
    </row>
    <row r="104" spans="2:60" ht="30">
      <c r="B104" s="211" t="s">
        <v>920</v>
      </c>
      <c r="C104" s="82" t="s">
        <v>921</v>
      </c>
      <c r="D104" s="71" t="s">
        <v>922</v>
      </c>
      <c r="E104" s="191" t="s">
        <v>22</v>
      </c>
      <c r="F104" s="191" t="s">
        <v>22</v>
      </c>
      <c r="G104" s="191" t="s">
        <v>22</v>
      </c>
      <c r="H104" s="191" t="s">
        <v>22</v>
      </c>
      <c r="I104" s="191" t="s">
        <v>22</v>
      </c>
      <c r="J104" s="191" t="s">
        <v>22</v>
      </c>
      <c r="K104" s="191" t="s">
        <v>22</v>
      </c>
      <c r="L104" s="212" t="s">
        <v>452</v>
      </c>
      <c r="M104" s="192" t="s">
        <v>18</v>
      </c>
      <c r="N104" s="193" t="s">
        <v>18</v>
      </c>
      <c r="O104" s="193">
        <v>21665883580</v>
      </c>
      <c r="P104" s="204" t="s">
        <v>222</v>
      </c>
      <c r="Q104" s="192">
        <v>682386</v>
      </c>
      <c r="R104" s="193" t="s">
        <v>846</v>
      </c>
      <c r="S104" s="193">
        <v>21665883580</v>
      </c>
      <c r="T104" s="194" t="s">
        <v>847</v>
      </c>
      <c r="U104" s="192">
        <v>682743</v>
      </c>
      <c r="V104" s="193" t="s">
        <v>846</v>
      </c>
      <c r="W104" s="193">
        <v>22558417496</v>
      </c>
      <c r="X104" s="194" t="s">
        <v>847</v>
      </c>
      <c r="Y104" s="192">
        <v>714051</v>
      </c>
      <c r="Z104" s="193" t="s">
        <v>846</v>
      </c>
      <c r="AA104" s="193">
        <v>23309505251</v>
      </c>
      <c r="AB104" s="194" t="s">
        <v>847</v>
      </c>
      <c r="AC104" s="213" t="s">
        <v>18</v>
      </c>
      <c r="AD104" s="214" t="s">
        <v>18</v>
      </c>
      <c r="AE104" s="214" t="s">
        <v>18</v>
      </c>
      <c r="AF104" s="215" t="s">
        <v>18</v>
      </c>
      <c r="AG104" s="213" t="s">
        <v>18</v>
      </c>
      <c r="AH104" s="214" t="s">
        <v>18</v>
      </c>
      <c r="AI104" s="214" t="s">
        <v>18</v>
      </c>
      <c r="AJ104" s="215" t="s">
        <v>18</v>
      </c>
      <c r="AK104" s="169"/>
      <c r="AL104" s="164">
        <v>0</v>
      </c>
      <c r="AM104" s="164">
        <f>IF(MID(B104,4,1)="D",1,0)</f>
        <v>1</v>
      </c>
      <c r="AN104" s="164" t="str">
        <f>LEFT(B104,2)</f>
        <v>OA</v>
      </c>
      <c r="AO104" s="153">
        <f t="shared" si="18"/>
        <v>0</v>
      </c>
      <c r="AP104" s="153">
        <f t="shared" si="19"/>
        <v>0</v>
      </c>
      <c r="AQ104" s="153">
        <f t="shared" si="19"/>
        <v>1</v>
      </c>
      <c r="AR104" s="153">
        <f t="shared" si="19"/>
        <v>0</v>
      </c>
      <c r="AS104" s="153">
        <f t="shared" si="19"/>
        <v>0</v>
      </c>
      <c r="AT104" s="153">
        <f t="shared" si="19"/>
        <v>0</v>
      </c>
      <c r="AU104" s="153">
        <f t="shared" si="19"/>
        <v>0</v>
      </c>
      <c r="AV104" s="153">
        <f t="shared" si="19"/>
        <v>0</v>
      </c>
      <c r="AW104" s="153">
        <f t="shared" si="19"/>
        <v>0</v>
      </c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215"/>
    </row>
    <row r="105" spans="2:60" ht="37.5" customHeight="1">
      <c r="B105" s="209"/>
      <c r="C105" s="25"/>
      <c r="D105" s="67"/>
      <c r="E105" s="210"/>
      <c r="F105" s="167"/>
      <c r="G105" s="167"/>
      <c r="H105" s="167"/>
      <c r="I105" s="167"/>
      <c r="J105" s="167"/>
      <c r="K105" s="167"/>
      <c r="L105" s="167"/>
      <c r="M105" s="168"/>
      <c r="N105" s="143"/>
      <c r="O105" s="169"/>
      <c r="P105" s="171"/>
      <c r="Q105" s="168"/>
      <c r="R105" s="143"/>
      <c r="S105" s="169"/>
      <c r="T105" s="171"/>
      <c r="U105" s="168"/>
      <c r="V105" s="143"/>
      <c r="W105" s="169"/>
      <c r="X105" s="171"/>
      <c r="Y105" s="168"/>
      <c r="Z105" s="143"/>
      <c r="AA105" s="169"/>
      <c r="AB105" s="171"/>
      <c r="AC105" s="168"/>
      <c r="AD105" s="143"/>
      <c r="AE105" s="169"/>
      <c r="AF105" s="171"/>
      <c r="AG105" s="168"/>
      <c r="AH105" s="148"/>
      <c r="AI105" s="169"/>
      <c r="AJ105" s="171"/>
      <c r="AK105" s="169"/>
      <c r="AL105" s="164"/>
      <c r="AM105" s="164"/>
      <c r="AN105" s="164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71"/>
    </row>
    <row r="106" spans="2:60" ht="30" customHeight="1">
      <c r="B106" s="138"/>
      <c r="D106" s="70"/>
      <c r="E106" s="138"/>
      <c r="F106" s="140"/>
      <c r="G106" s="140"/>
      <c r="H106" s="141"/>
      <c r="I106" s="141"/>
      <c r="J106" s="141"/>
      <c r="K106" s="141"/>
      <c r="L106" s="141"/>
      <c r="M106" s="142"/>
      <c r="N106" s="143"/>
      <c r="O106" s="144"/>
      <c r="P106" s="145"/>
      <c r="Q106" s="142"/>
      <c r="R106" s="143"/>
      <c r="S106" s="144"/>
      <c r="T106" s="145"/>
      <c r="U106" s="146"/>
      <c r="V106" s="143"/>
      <c r="W106" s="144"/>
      <c r="X106" s="145"/>
      <c r="Y106" s="142"/>
      <c r="Z106" s="143"/>
      <c r="AA106" s="144"/>
      <c r="AB106" s="145"/>
      <c r="AC106" s="147"/>
      <c r="AD106" s="143"/>
      <c r="AE106" s="143"/>
      <c r="AF106" s="145"/>
      <c r="AG106" s="147"/>
      <c r="AH106" s="148"/>
      <c r="AI106" s="149"/>
      <c r="AJ106" s="150"/>
      <c r="AK106" s="151"/>
      <c r="AL106" s="164"/>
      <c r="AM106" s="164"/>
      <c r="AN106" s="164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3"/>
      <c r="BG106" s="153"/>
      <c r="BH106" s="150"/>
    </row>
    <row r="107" spans="2:60" ht="30" customHeight="1">
      <c r="B107" s="124" t="s">
        <v>304</v>
      </c>
      <c r="C107" s="124"/>
      <c r="D107" s="67"/>
      <c r="E107" s="17"/>
      <c r="F107" s="167"/>
      <c r="G107" s="167"/>
      <c r="H107" s="2"/>
      <c r="I107" s="167"/>
      <c r="J107" s="167"/>
      <c r="K107" s="167"/>
      <c r="L107" s="2"/>
      <c r="M107" s="207"/>
      <c r="N107" s="143"/>
      <c r="O107" s="208"/>
      <c r="P107" s="145"/>
      <c r="Q107" s="207"/>
      <c r="R107" s="143"/>
      <c r="S107" s="208"/>
      <c r="T107" s="145"/>
      <c r="U107" s="168"/>
      <c r="V107" s="143"/>
      <c r="W107" s="208"/>
      <c r="X107" s="145"/>
      <c r="Y107" s="142"/>
      <c r="Z107" s="143"/>
      <c r="AA107" s="144"/>
      <c r="AB107" s="145"/>
      <c r="AC107" s="147"/>
      <c r="AD107" s="143"/>
      <c r="AE107" s="143"/>
      <c r="AF107" s="145"/>
      <c r="AG107" s="147"/>
      <c r="AH107" s="148"/>
      <c r="AI107" s="149"/>
      <c r="AJ107" s="150"/>
      <c r="AK107" s="151"/>
      <c r="AL107" s="164"/>
      <c r="AM107" s="164"/>
      <c r="AN107" s="164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0"/>
    </row>
    <row r="108" spans="2:60" ht="30" customHeight="1">
      <c r="B108" s="156" t="s">
        <v>923</v>
      </c>
      <c r="C108" s="65" t="s">
        <v>924</v>
      </c>
      <c r="D108" s="66" t="s">
        <v>925</v>
      </c>
      <c r="E108" s="157" t="s">
        <v>926</v>
      </c>
      <c r="F108" s="158" t="s">
        <v>78</v>
      </c>
      <c r="G108" s="158" t="s">
        <v>66</v>
      </c>
      <c r="H108" s="159" t="s">
        <v>470</v>
      </c>
      <c r="I108" s="159" t="s">
        <v>471</v>
      </c>
      <c r="J108" s="159" t="s">
        <v>472</v>
      </c>
      <c r="K108" s="159" t="s">
        <v>562</v>
      </c>
      <c r="L108" s="159" t="s">
        <v>453</v>
      </c>
      <c r="M108" s="160" t="s">
        <v>18</v>
      </c>
      <c r="N108" s="161" t="s">
        <v>927</v>
      </c>
      <c r="O108" s="162" t="s">
        <v>18</v>
      </c>
      <c r="P108" s="163" t="s">
        <v>927</v>
      </c>
      <c r="Q108" s="160" t="s">
        <v>18</v>
      </c>
      <c r="R108" s="161" t="s">
        <v>927</v>
      </c>
      <c r="S108" s="162" t="s">
        <v>18</v>
      </c>
      <c r="T108" s="163" t="s">
        <v>927</v>
      </c>
      <c r="U108" s="160" t="s">
        <v>18</v>
      </c>
      <c r="V108" s="161" t="s">
        <v>927</v>
      </c>
      <c r="W108" s="162" t="s">
        <v>18</v>
      </c>
      <c r="X108" s="163" t="s">
        <v>927</v>
      </c>
      <c r="Y108" s="160" t="s">
        <v>18</v>
      </c>
      <c r="Z108" s="161" t="s">
        <v>927</v>
      </c>
      <c r="AA108" s="162" t="s">
        <v>18</v>
      </c>
      <c r="AB108" s="163" t="s">
        <v>927</v>
      </c>
      <c r="AC108" s="160" t="s">
        <v>18</v>
      </c>
      <c r="AD108" s="161" t="s">
        <v>927</v>
      </c>
      <c r="AE108" s="161" t="s">
        <v>18</v>
      </c>
      <c r="AF108" s="163" t="s">
        <v>927</v>
      </c>
      <c r="AG108" s="160" t="s">
        <v>18</v>
      </c>
      <c r="AH108" s="161" t="s">
        <v>927</v>
      </c>
      <c r="AI108" s="162" t="s">
        <v>18</v>
      </c>
      <c r="AJ108" s="163" t="s">
        <v>927</v>
      </c>
      <c r="AK108" s="169"/>
      <c r="AL108" s="164">
        <v>1</v>
      </c>
      <c r="AM108" s="164">
        <f t="shared" ref="AM108:AM124" si="23">IF(MID(B108,4,1)="D",1,0)</f>
        <v>0</v>
      </c>
      <c r="AN108" s="164" t="str">
        <f t="shared" ref="AN108:AN124" si="24">LEFT(B108,2)</f>
        <v>SU</v>
      </c>
      <c r="AO108" s="153">
        <f t="shared" si="18"/>
        <v>0</v>
      </c>
      <c r="AP108" s="153">
        <f t="shared" si="19"/>
        <v>0</v>
      </c>
      <c r="AQ108" s="153">
        <f t="shared" si="19"/>
        <v>0</v>
      </c>
      <c r="AR108" s="153">
        <f t="shared" si="19"/>
        <v>1</v>
      </c>
      <c r="AS108" s="153">
        <f t="shared" si="19"/>
        <v>0</v>
      </c>
      <c r="AT108" s="153">
        <f t="shared" si="19"/>
        <v>0</v>
      </c>
      <c r="AU108" s="153">
        <f t="shared" si="19"/>
        <v>0</v>
      </c>
      <c r="AV108" s="153">
        <f t="shared" si="19"/>
        <v>0</v>
      </c>
      <c r="AW108" s="153">
        <f t="shared" si="19"/>
        <v>0</v>
      </c>
      <c r="AX108" s="153"/>
      <c r="AY108" s="165">
        <v>1</v>
      </c>
      <c r="AZ108" s="165">
        <v>0</v>
      </c>
      <c r="BA108" s="165">
        <v>0</v>
      </c>
      <c r="BB108" s="165">
        <v>1</v>
      </c>
      <c r="BC108" s="165">
        <v>0</v>
      </c>
      <c r="BD108" s="165">
        <v>0</v>
      </c>
      <c r="BE108" s="153"/>
      <c r="BF108" s="153" t="str">
        <f t="shared" ref="BF108:BF124" si="25">IF(AY108=1,"A1",IF(AZ108=1,"A2",IF(BA108=1,"A3",0)))</f>
        <v>A1</v>
      </c>
      <c r="BG108" s="153" t="str">
        <f t="shared" ref="BG108:BG124" si="26">IF(BB108=1,"B1",IF(BC108=1,"B2",IF(BD108=1,"B3",0)))</f>
        <v>B1</v>
      </c>
      <c r="BH108" s="163" t="str">
        <f t="shared" ref="BH108" si="27">CONCATENATE(BF108,";",BG108)</f>
        <v>A1;B1</v>
      </c>
    </row>
    <row r="109" spans="2:60" ht="30" customHeight="1">
      <c r="B109" s="166" t="s">
        <v>928</v>
      </c>
      <c r="C109" s="17" t="s">
        <v>929</v>
      </c>
      <c r="D109" s="67" t="s">
        <v>930</v>
      </c>
      <c r="E109" s="154" t="s">
        <v>569</v>
      </c>
      <c r="F109" s="140" t="s">
        <v>76</v>
      </c>
      <c r="G109" s="140" t="s">
        <v>66</v>
      </c>
      <c r="H109" s="167" t="s">
        <v>470</v>
      </c>
      <c r="I109" s="167" t="s">
        <v>471</v>
      </c>
      <c r="J109" s="167" t="s">
        <v>472</v>
      </c>
      <c r="K109" s="167" t="s">
        <v>562</v>
      </c>
      <c r="L109" s="167" t="s">
        <v>453</v>
      </c>
      <c r="M109" s="168">
        <v>590</v>
      </c>
      <c r="N109" s="143" t="s">
        <v>570</v>
      </c>
      <c r="O109" s="169" t="s">
        <v>18</v>
      </c>
      <c r="P109" s="145" t="s">
        <v>571</v>
      </c>
      <c r="Q109" s="168">
        <v>658</v>
      </c>
      <c r="R109" s="143" t="s">
        <v>572</v>
      </c>
      <c r="S109" s="169" t="s">
        <v>18</v>
      </c>
      <c r="T109" s="145" t="s">
        <v>573</v>
      </c>
      <c r="U109" s="168">
        <v>727</v>
      </c>
      <c r="V109" s="143" t="s">
        <v>574</v>
      </c>
      <c r="W109" s="169" t="s">
        <v>18</v>
      </c>
      <c r="X109" s="145" t="s">
        <v>575</v>
      </c>
      <c r="Y109" s="168">
        <v>764</v>
      </c>
      <c r="Z109" s="143" t="s">
        <v>576</v>
      </c>
      <c r="AA109" s="169" t="s">
        <v>18</v>
      </c>
      <c r="AB109" s="145" t="s">
        <v>577</v>
      </c>
      <c r="AC109" s="168">
        <v>718</v>
      </c>
      <c r="AD109" s="143" t="s">
        <v>578</v>
      </c>
      <c r="AE109" s="143" t="s">
        <v>18</v>
      </c>
      <c r="AF109" s="145" t="s">
        <v>579</v>
      </c>
      <c r="AG109" s="168">
        <v>806</v>
      </c>
      <c r="AH109" s="143" t="s">
        <v>580</v>
      </c>
      <c r="AI109" s="169" t="s">
        <v>18</v>
      </c>
      <c r="AJ109" s="145" t="s">
        <v>581</v>
      </c>
      <c r="AK109" s="169"/>
      <c r="AL109" s="164">
        <v>1</v>
      </c>
      <c r="AM109" s="164">
        <f t="shared" si="23"/>
        <v>0</v>
      </c>
      <c r="AN109" s="164" t="str">
        <f t="shared" si="24"/>
        <v>SU</v>
      </c>
      <c r="AO109" s="153">
        <f t="shared" si="18"/>
        <v>0</v>
      </c>
      <c r="AP109" s="153">
        <f t="shared" si="19"/>
        <v>0</v>
      </c>
      <c r="AQ109" s="153">
        <f t="shared" si="19"/>
        <v>0</v>
      </c>
      <c r="AR109" s="153">
        <f t="shared" si="19"/>
        <v>1</v>
      </c>
      <c r="AS109" s="153">
        <f t="shared" si="19"/>
        <v>0</v>
      </c>
      <c r="AT109" s="153">
        <f t="shared" si="19"/>
        <v>0</v>
      </c>
      <c r="AU109" s="153">
        <f t="shared" si="19"/>
        <v>0</v>
      </c>
      <c r="AV109" s="153">
        <f t="shared" si="19"/>
        <v>0</v>
      </c>
      <c r="AW109" s="153">
        <f t="shared" si="19"/>
        <v>0</v>
      </c>
      <c r="AX109" s="153"/>
      <c r="AY109" s="153">
        <v>0</v>
      </c>
      <c r="AZ109" s="153">
        <v>1</v>
      </c>
      <c r="BA109" s="153">
        <v>0</v>
      </c>
      <c r="BB109" s="153">
        <v>0</v>
      </c>
      <c r="BC109" s="153">
        <v>1</v>
      </c>
      <c r="BD109" s="153">
        <v>0</v>
      </c>
      <c r="BE109" s="153"/>
      <c r="BF109" s="153" t="str">
        <f t="shared" si="25"/>
        <v>A2</v>
      </c>
      <c r="BG109" s="153" t="str">
        <f t="shared" si="26"/>
        <v>B2</v>
      </c>
      <c r="BH109" s="145" t="str">
        <f t="shared" ref="BH109:BH124" si="28">CONCATENATE(BF109,";",BG109)</f>
        <v>A2;B2</v>
      </c>
    </row>
    <row r="110" spans="2:60" ht="30" customHeight="1">
      <c r="B110" s="156" t="s">
        <v>931</v>
      </c>
      <c r="C110" s="65" t="s">
        <v>932</v>
      </c>
      <c r="D110" s="66" t="s">
        <v>933</v>
      </c>
      <c r="E110" s="157" t="s">
        <v>585</v>
      </c>
      <c r="F110" s="158" t="s">
        <v>72</v>
      </c>
      <c r="G110" s="158" t="s">
        <v>66</v>
      </c>
      <c r="H110" s="159" t="s">
        <v>470</v>
      </c>
      <c r="I110" s="159" t="s">
        <v>471</v>
      </c>
      <c r="J110" s="159" t="s">
        <v>472</v>
      </c>
      <c r="K110" s="159" t="s">
        <v>562</v>
      </c>
      <c r="L110" s="159" t="s">
        <v>453</v>
      </c>
      <c r="M110" s="160">
        <v>12148</v>
      </c>
      <c r="N110" s="161" t="s">
        <v>570</v>
      </c>
      <c r="O110" s="162" t="s">
        <v>18</v>
      </c>
      <c r="P110" s="163" t="s">
        <v>571</v>
      </c>
      <c r="Q110" s="160">
        <v>11848</v>
      </c>
      <c r="R110" s="161" t="s">
        <v>588</v>
      </c>
      <c r="S110" s="162" t="s">
        <v>18</v>
      </c>
      <c r="T110" s="163" t="s">
        <v>589</v>
      </c>
      <c r="U110" s="160">
        <v>13946</v>
      </c>
      <c r="V110" s="161" t="s">
        <v>590</v>
      </c>
      <c r="W110" s="162" t="s">
        <v>18</v>
      </c>
      <c r="X110" s="163" t="s">
        <v>591</v>
      </c>
      <c r="Y110" s="160">
        <v>13787</v>
      </c>
      <c r="Z110" s="161" t="s">
        <v>592</v>
      </c>
      <c r="AA110" s="162" t="s">
        <v>18</v>
      </c>
      <c r="AB110" s="163" t="s">
        <v>593</v>
      </c>
      <c r="AC110" s="160">
        <v>13931</v>
      </c>
      <c r="AD110" s="161" t="s">
        <v>594</v>
      </c>
      <c r="AE110" s="161" t="s">
        <v>18</v>
      </c>
      <c r="AF110" s="163" t="s">
        <v>595</v>
      </c>
      <c r="AG110" s="160">
        <v>14143</v>
      </c>
      <c r="AH110" s="161" t="s">
        <v>596</v>
      </c>
      <c r="AI110" s="162" t="s">
        <v>18</v>
      </c>
      <c r="AJ110" s="163" t="s">
        <v>597</v>
      </c>
      <c r="AK110" s="169"/>
      <c r="AL110" s="164">
        <v>1</v>
      </c>
      <c r="AM110" s="164">
        <f t="shared" si="23"/>
        <v>0</v>
      </c>
      <c r="AN110" s="164" t="str">
        <f t="shared" si="24"/>
        <v>SU</v>
      </c>
      <c r="AO110" s="153">
        <f t="shared" si="18"/>
        <v>0</v>
      </c>
      <c r="AP110" s="153">
        <f t="shared" si="19"/>
        <v>0</v>
      </c>
      <c r="AQ110" s="153">
        <f t="shared" si="19"/>
        <v>0</v>
      </c>
      <c r="AR110" s="153">
        <f t="shared" si="19"/>
        <v>1</v>
      </c>
      <c r="AS110" s="153">
        <f t="shared" si="19"/>
        <v>0</v>
      </c>
      <c r="AT110" s="153">
        <f t="shared" si="19"/>
        <v>0</v>
      </c>
      <c r="AU110" s="153">
        <f t="shared" si="19"/>
        <v>0</v>
      </c>
      <c r="AV110" s="153">
        <f t="shared" si="19"/>
        <v>0</v>
      </c>
      <c r="AW110" s="153">
        <f t="shared" si="19"/>
        <v>0</v>
      </c>
      <c r="AX110" s="153"/>
      <c r="AY110" s="153">
        <v>0</v>
      </c>
      <c r="AZ110" s="153">
        <v>1</v>
      </c>
      <c r="BA110" s="153">
        <v>0</v>
      </c>
      <c r="BB110" s="153">
        <v>0</v>
      </c>
      <c r="BC110" s="153">
        <v>1</v>
      </c>
      <c r="BD110" s="153">
        <v>0</v>
      </c>
      <c r="BE110" s="153"/>
      <c r="BF110" s="153" t="str">
        <f t="shared" si="25"/>
        <v>A2</v>
      </c>
      <c r="BG110" s="153" t="str">
        <f t="shared" si="26"/>
        <v>B2</v>
      </c>
      <c r="BH110" s="163" t="str">
        <f t="shared" si="28"/>
        <v>A2;B2</v>
      </c>
    </row>
    <row r="111" spans="2:60" ht="30" customHeight="1">
      <c r="B111" s="166" t="s">
        <v>934</v>
      </c>
      <c r="C111" s="17" t="s">
        <v>935</v>
      </c>
      <c r="D111" s="67" t="s">
        <v>936</v>
      </c>
      <c r="E111" s="154" t="s">
        <v>601</v>
      </c>
      <c r="F111" s="140" t="s">
        <v>72</v>
      </c>
      <c r="G111" s="140" t="s">
        <v>66</v>
      </c>
      <c r="H111" s="167" t="s">
        <v>470</v>
      </c>
      <c r="I111" s="167" t="s">
        <v>471</v>
      </c>
      <c r="J111" s="167" t="s">
        <v>472</v>
      </c>
      <c r="K111" s="167" t="s">
        <v>562</v>
      </c>
      <c r="L111" s="167" t="s">
        <v>453</v>
      </c>
      <c r="M111" s="168">
        <v>440</v>
      </c>
      <c r="N111" s="143" t="s">
        <v>570</v>
      </c>
      <c r="O111" s="169" t="s">
        <v>18</v>
      </c>
      <c r="P111" s="145" t="s">
        <v>571</v>
      </c>
      <c r="Q111" s="168">
        <v>440</v>
      </c>
      <c r="R111" s="143" t="s">
        <v>604</v>
      </c>
      <c r="S111" s="169" t="s">
        <v>18</v>
      </c>
      <c r="T111" s="145" t="s">
        <v>605</v>
      </c>
      <c r="U111" s="168">
        <v>589</v>
      </c>
      <c r="V111" s="143" t="s">
        <v>606</v>
      </c>
      <c r="W111" s="169" t="s">
        <v>18</v>
      </c>
      <c r="X111" s="145" t="s">
        <v>607</v>
      </c>
      <c r="Y111" s="168">
        <v>591</v>
      </c>
      <c r="Z111" s="143" t="s">
        <v>608</v>
      </c>
      <c r="AA111" s="169" t="s">
        <v>18</v>
      </c>
      <c r="AB111" s="145" t="s">
        <v>609</v>
      </c>
      <c r="AC111" s="168">
        <v>610</v>
      </c>
      <c r="AD111" s="143" t="s">
        <v>610</v>
      </c>
      <c r="AE111" s="143" t="s">
        <v>18</v>
      </c>
      <c r="AF111" s="145" t="s">
        <v>611</v>
      </c>
      <c r="AG111" s="168">
        <v>627</v>
      </c>
      <c r="AH111" s="143" t="s">
        <v>612</v>
      </c>
      <c r="AI111" s="169" t="s">
        <v>18</v>
      </c>
      <c r="AJ111" s="145" t="s">
        <v>613</v>
      </c>
      <c r="AK111" s="169"/>
      <c r="AL111" s="164">
        <v>1</v>
      </c>
      <c r="AM111" s="164">
        <f t="shared" si="23"/>
        <v>0</v>
      </c>
      <c r="AN111" s="164" t="str">
        <f t="shared" si="24"/>
        <v>SU</v>
      </c>
      <c r="AO111" s="153">
        <f t="shared" si="18"/>
        <v>0</v>
      </c>
      <c r="AP111" s="153">
        <f t="shared" si="19"/>
        <v>0</v>
      </c>
      <c r="AQ111" s="153">
        <f t="shared" si="19"/>
        <v>0</v>
      </c>
      <c r="AR111" s="153">
        <f t="shared" si="19"/>
        <v>1</v>
      </c>
      <c r="AS111" s="153">
        <f t="shared" si="19"/>
        <v>0</v>
      </c>
      <c r="AT111" s="153">
        <f t="shared" si="19"/>
        <v>0</v>
      </c>
      <c r="AU111" s="153">
        <f t="shared" si="19"/>
        <v>0</v>
      </c>
      <c r="AV111" s="153">
        <f t="shared" si="19"/>
        <v>0</v>
      </c>
      <c r="AW111" s="153">
        <f t="shared" si="19"/>
        <v>0</v>
      </c>
      <c r="AX111" s="153"/>
      <c r="AY111" s="153">
        <v>0</v>
      </c>
      <c r="AZ111" s="153">
        <v>1</v>
      </c>
      <c r="BA111" s="153">
        <v>0</v>
      </c>
      <c r="BB111" s="153">
        <v>0</v>
      </c>
      <c r="BC111" s="153">
        <v>1</v>
      </c>
      <c r="BD111" s="153">
        <v>0</v>
      </c>
      <c r="BE111" s="153"/>
      <c r="BF111" s="153" t="str">
        <f t="shared" si="25"/>
        <v>A2</v>
      </c>
      <c r="BG111" s="153" t="str">
        <f t="shared" si="26"/>
        <v>B2</v>
      </c>
      <c r="BH111" s="145" t="str">
        <f t="shared" si="28"/>
        <v>A2;B2</v>
      </c>
    </row>
    <row r="112" spans="2:60" ht="30" customHeight="1">
      <c r="B112" s="156" t="s">
        <v>937</v>
      </c>
      <c r="C112" s="65" t="s">
        <v>938</v>
      </c>
      <c r="D112" s="66" t="s">
        <v>616</v>
      </c>
      <c r="E112" s="157" t="s">
        <v>22</v>
      </c>
      <c r="F112" s="158" t="s">
        <v>22</v>
      </c>
      <c r="G112" s="158" t="s">
        <v>66</v>
      </c>
      <c r="H112" s="159" t="s">
        <v>470</v>
      </c>
      <c r="I112" s="159" t="s">
        <v>471</v>
      </c>
      <c r="J112" s="159" t="s">
        <v>472</v>
      </c>
      <c r="K112" s="159" t="s">
        <v>562</v>
      </c>
      <c r="L112" s="159" t="s">
        <v>453</v>
      </c>
      <c r="M112" s="160" t="s">
        <v>18</v>
      </c>
      <c r="N112" s="161" t="s">
        <v>927</v>
      </c>
      <c r="O112" s="162" t="s">
        <v>18</v>
      </c>
      <c r="P112" s="163" t="s">
        <v>927</v>
      </c>
      <c r="Q112" s="160" t="s">
        <v>18</v>
      </c>
      <c r="R112" s="161" t="s">
        <v>927</v>
      </c>
      <c r="S112" s="162" t="s">
        <v>18</v>
      </c>
      <c r="T112" s="163" t="s">
        <v>927</v>
      </c>
      <c r="U112" s="160" t="s">
        <v>18</v>
      </c>
      <c r="V112" s="161" t="s">
        <v>927</v>
      </c>
      <c r="W112" s="162" t="s">
        <v>18</v>
      </c>
      <c r="X112" s="163" t="s">
        <v>927</v>
      </c>
      <c r="Y112" s="160" t="s">
        <v>18</v>
      </c>
      <c r="Z112" s="161" t="s">
        <v>927</v>
      </c>
      <c r="AA112" s="162" t="s">
        <v>18</v>
      </c>
      <c r="AB112" s="163" t="s">
        <v>927</v>
      </c>
      <c r="AC112" s="160" t="s">
        <v>18</v>
      </c>
      <c r="AD112" s="161" t="s">
        <v>927</v>
      </c>
      <c r="AE112" s="161" t="s">
        <v>18</v>
      </c>
      <c r="AF112" s="163" t="s">
        <v>927</v>
      </c>
      <c r="AG112" s="160" t="s">
        <v>18</v>
      </c>
      <c r="AH112" s="161" t="s">
        <v>927</v>
      </c>
      <c r="AI112" s="162" t="s">
        <v>18</v>
      </c>
      <c r="AJ112" s="163" t="s">
        <v>927</v>
      </c>
      <c r="AK112" s="169"/>
      <c r="AL112" s="164">
        <v>1</v>
      </c>
      <c r="AM112" s="164">
        <f t="shared" si="23"/>
        <v>0</v>
      </c>
      <c r="AN112" s="164" t="str">
        <f t="shared" si="24"/>
        <v>SU</v>
      </c>
      <c r="AO112" s="153">
        <f t="shared" si="18"/>
        <v>0</v>
      </c>
      <c r="AP112" s="153">
        <f t="shared" si="19"/>
        <v>0</v>
      </c>
      <c r="AQ112" s="153">
        <f t="shared" si="19"/>
        <v>0</v>
      </c>
      <c r="AR112" s="153">
        <f t="shared" si="19"/>
        <v>1</v>
      </c>
      <c r="AS112" s="153">
        <f t="shared" si="19"/>
        <v>0</v>
      </c>
      <c r="AT112" s="153">
        <f t="shared" si="19"/>
        <v>0</v>
      </c>
      <c r="AU112" s="153">
        <f t="shared" si="19"/>
        <v>0</v>
      </c>
      <c r="AV112" s="153">
        <f t="shared" si="19"/>
        <v>0</v>
      </c>
      <c r="AW112" s="153">
        <f t="shared" si="19"/>
        <v>0</v>
      </c>
      <c r="AX112" s="153"/>
      <c r="AY112" s="165">
        <v>1</v>
      </c>
      <c r="AZ112" s="165">
        <v>0</v>
      </c>
      <c r="BA112" s="165">
        <v>0</v>
      </c>
      <c r="BB112" s="165">
        <v>1</v>
      </c>
      <c r="BC112" s="165">
        <v>0</v>
      </c>
      <c r="BD112" s="165">
        <v>0</v>
      </c>
      <c r="BE112" s="153"/>
      <c r="BF112" s="153" t="str">
        <f t="shared" si="25"/>
        <v>A1</v>
      </c>
      <c r="BG112" s="153" t="str">
        <f t="shared" si="26"/>
        <v>B1</v>
      </c>
      <c r="BH112" s="163" t="str">
        <f t="shared" si="28"/>
        <v>A1;B1</v>
      </c>
    </row>
    <row r="113" spans="2:60" ht="45">
      <c r="B113" s="166" t="s">
        <v>939</v>
      </c>
      <c r="C113" s="17" t="s">
        <v>940</v>
      </c>
      <c r="D113" s="67" t="s">
        <v>941</v>
      </c>
      <c r="E113" s="154" t="s">
        <v>621</v>
      </c>
      <c r="F113" s="140" t="s">
        <v>78</v>
      </c>
      <c r="G113" s="140" t="s">
        <v>66</v>
      </c>
      <c r="H113" s="167" t="s">
        <v>470</v>
      </c>
      <c r="I113" s="167" t="s">
        <v>471</v>
      </c>
      <c r="J113" s="167" t="s">
        <v>622</v>
      </c>
      <c r="K113" s="167" t="s">
        <v>623</v>
      </c>
      <c r="L113" s="167" t="s">
        <v>453</v>
      </c>
      <c r="M113" s="168">
        <v>26378</v>
      </c>
      <c r="N113" s="143" t="s">
        <v>624</v>
      </c>
      <c r="O113" s="169" t="s">
        <v>18</v>
      </c>
      <c r="P113" s="145" t="s">
        <v>625</v>
      </c>
      <c r="Q113" s="168">
        <v>24421</v>
      </c>
      <c r="R113" s="143" t="s">
        <v>626</v>
      </c>
      <c r="S113" s="169" t="s">
        <v>18</v>
      </c>
      <c r="T113" s="145" t="s">
        <v>627</v>
      </c>
      <c r="U113" s="168">
        <v>22665</v>
      </c>
      <c r="V113" s="143" t="s">
        <v>628</v>
      </c>
      <c r="W113" s="169" t="s">
        <v>18</v>
      </c>
      <c r="X113" s="145" t="s">
        <v>629</v>
      </c>
      <c r="Y113" s="168">
        <v>20976</v>
      </c>
      <c r="Z113" s="143" t="s">
        <v>630</v>
      </c>
      <c r="AA113" s="169" t="s">
        <v>18</v>
      </c>
      <c r="AB113" s="145" t="s">
        <v>631</v>
      </c>
      <c r="AC113" s="168">
        <v>19244</v>
      </c>
      <c r="AD113" s="143" t="s">
        <v>632</v>
      </c>
      <c r="AE113" s="143" t="s">
        <v>18</v>
      </c>
      <c r="AF113" s="145" t="s">
        <v>917</v>
      </c>
      <c r="AG113" s="168">
        <v>17711</v>
      </c>
      <c r="AH113" s="143" t="s">
        <v>633</v>
      </c>
      <c r="AI113" s="169" t="s">
        <v>18</v>
      </c>
      <c r="AJ113" s="145" t="s">
        <v>634</v>
      </c>
      <c r="AK113" s="169"/>
      <c r="AL113" s="164">
        <v>1</v>
      </c>
      <c r="AM113" s="164">
        <f t="shared" si="23"/>
        <v>0</v>
      </c>
      <c r="AN113" s="164" t="str">
        <f t="shared" si="24"/>
        <v>SU</v>
      </c>
      <c r="AO113" s="153">
        <f t="shared" si="18"/>
        <v>0</v>
      </c>
      <c r="AP113" s="153">
        <f t="shared" si="19"/>
        <v>0</v>
      </c>
      <c r="AQ113" s="153">
        <f t="shared" si="19"/>
        <v>0</v>
      </c>
      <c r="AR113" s="153">
        <f t="shared" si="19"/>
        <v>1</v>
      </c>
      <c r="AS113" s="153">
        <f t="shared" si="19"/>
        <v>0</v>
      </c>
      <c r="AT113" s="153">
        <f t="shared" si="19"/>
        <v>0</v>
      </c>
      <c r="AU113" s="153">
        <f t="shared" si="19"/>
        <v>0</v>
      </c>
      <c r="AV113" s="153">
        <f t="shared" si="19"/>
        <v>0</v>
      </c>
      <c r="AW113" s="153">
        <f t="shared" si="19"/>
        <v>0</v>
      </c>
      <c r="AX113" s="153"/>
      <c r="AY113" s="153">
        <v>0</v>
      </c>
      <c r="AZ113" s="153">
        <v>1</v>
      </c>
      <c r="BA113" s="153">
        <v>0</v>
      </c>
      <c r="BB113" s="153">
        <v>0</v>
      </c>
      <c r="BC113" s="153">
        <v>1</v>
      </c>
      <c r="BD113" s="153">
        <v>0</v>
      </c>
      <c r="BE113" s="153"/>
      <c r="BF113" s="153" t="str">
        <f t="shared" si="25"/>
        <v>A2</v>
      </c>
      <c r="BG113" s="153" t="str">
        <f t="shared" si="26"/>
        <v>B2</v>
      </c>
      <c r="BH113" s="145" t="str">
        <f t="shared" si="28"/>
        <v>A2;B2</v>
      </c>
    </row>
    <row r="114" spans="2:60" ht="30" customHeight="1">
      <c r="B114" s="156" t="s">
        <v>942</v>
      </c>
      <c r="C114" s="65" t="s">
        <v>943</v>
      </c>
      <c r="D114" s="66" t="s">
        <v>944</v>
      </c>
      <c r="E114" s="157" t="s">
        <v>945</v>
      </c>
      <c r="F114" s="158" t="s">
        <v>72</v>
      </c>
      <c r="G114" s="158" t="s">
        <v>72</v>
      </c>
      <c r="H114" s="159" t="s">
        <v>470</v>
      </c>
      <c r="I114" s="159" t="s">
        <v>691</v>
      </c>
      <c r="J114" s="159" t="s">
        <v>472</v>
      </c>
      <c r="K114" s="159" t="s">
        <v>536</v>
      </c>
      <c r="L114" s="159" t="s">
        <v>453</v>
      </c>
      <c r="M114" s="160">
        <v>10221</v>
      </c>
      <c r="N114" s="161" t="s">
        <v>946</v>
      </c>
      <c r="O114" s="162">
        <v>243706478.28999999</v>
      </c>
      <c r="P114" s="163" t="s">
        <v>947</v>
      </c>
      <c r="Q114" s="160">
        <v>7688</v>
      </c>
      <c r="R114" s="161" t="s">
        <v>948</v>
      </c>
      <c r="S114" s="162">
        <v>237125972.13999999</v>
      </c>
      <c r="T114" s="163" t="s">
        <v>948</v>
      </c>
      <c r="U114" s="160">
        <v>7644</v>
      </c>
      <c r="V114" s="161" t="s">
        <v>949</v>
      </c>
      <c r="W114" s="162">
        <v>236440087.18000001</v>
      </c>
      <c r="X114" s="163" t="s">
        <v>950</v>
      </c>
      <c r="Y114" s="160" t="s">
        <v>18</v>
      </c>
      <c r="Z114" s="161" t="s">
        <v>18</v>
      </c>
      <c r="AA114" s="162" t="s">
        <v>18</v>
      </c>
      <c r="AB114" s="163" t="s">
        <v>18</v>
      </c>
      <c r="AC114" s="160" t="s">
        <v>18</v>
      </c>
      <c r="AD114" s="161" t="s">
        <v>18</v>
      </c>
      <c r="AE114" s="161" t="s">
        <v>18</v>
      </c>
      <c r="AF114" s="163" t="s">
        <v>18</v>
      </c>
      <c r="AG114" s="160" t="s">
        <v>18</v>
      </c>
      <c r="AH114" s="161" t="s">
        <v>18</v>
      </c>
      <c r="AI114" s="162" t="s">
        <v>18</v>
      </c>
      <c r="AJ114" s="163" t="s">
        <v>18</v>
      </c>
      <c r="AK114" s="169"/>
      <c r="AL114" s="164">
        <v>1</v>
      </c>
      <c r="AM114" s="164">
        <f t="shared" si="23"/>
        <v>0</v>
      </c>
      <c r="AN114" s="164" t="str">
        <f t="shared" si="24"/>
        <v>SU</v>
      </c>
      <c r="AO114" s="153">
        <f t="shared" si="18"/>
        <v>0</v>
      </c>
      <c r="AP114" s="153">
        <f t="shared" si="19"/>
        <v>0</v>
      </c>
      <c r="AQ114" s="153">
        <f t="shared" si="19"/>
        <v>0</v>
      </c>
      <c r="AR114" s="153">
        <f t="shared" si="19"/>
        <v>1</v>
      </c>
      <c r="AS114" s="153">
        <f t="shared" si="19"/>
        <v>0</v>
      </c>
      <c r="AT114" s="153">
        <f t="shared" si="19"/>
        <v>0</v>
      </c>
      <c r="AU114" s="153">
        <f t="shared" si="19"/>
        <v>0</v>
      </c>
      <c r="AV114" s="153">
        <f t="shared" si="19"/>
        <v>0</v>
      </c>
      <c r="AW114" s="153">
        <f t="shared" si="19"/>
        <v>0</v>
      </c>
      <c r="AX114" s="153"/>
      <c r="AY114" s="153">
        <v>1</v>
      </c>
      <c r="AZ114" s="153">
        <v>0</v>
      </c>
      <c r="BA114" s="153">
        <v>0</v>
      </c>
      <c r="BB114" s="153">
        <v>1</v>
      </c>
      <c r="BC114" s="153">
        <v>0</v>
      </c>
      <c r="BD114" s="153">
        <v>0</v>
      </c>
      <c r="BE114" s="153"/>
      <c r="BF114" s="153" t="str">
        <f t="shared" si="25"/>
        <v>A1</v>
      </c>
      <c r="BG114" s="153" t="str">
        <f t="shared" si="26"/>
        <v>B1</v>
      </c>
      <c r="BH114" s="163" t="str">
        <f t="shared" si="28"/>
        <v>A1;B1</v>
      </c>
    </row>
    <row r="115" spans="2:60" ht="30" customHeight="1">
      <c r="B115" s="166" t="s">
        <v>951</v>
      </c>
      <c r="C115" s="17" t="s">
        <v>952</v>
      </c>
      <c r="D115" s="67" t="s">
        <v>953</v>
      </c>
      <c r="E115" s="154" t="s">
        <v>954</v>
      </c>
      <c r="F115" s="140" t="s">
        <v>72</v>
      </c>
      <c r="G115" s="140" t="s">
        <v>72</v>
      </c>
      <c r="H115" s="167" t="s">
        <v>470</v>
      </c>
      <c r="I115" s="167" t="s">
        <v>691</v>
      </c>
      <c r="J115" s="167" t="s">
        <v>472</v>
      </c>
      <c r="K115" s="167" t="s">
        <v>536</v>
      </c>
      <c r="L115" s="167" t="s">
        <v>453</v>
      </c>
      <c r="M115" s="168">
        <v>75</v>
      </c>
      <c r="N115" s="143" t="s">
        <v>946</v>
      </c>
      <c r="O115" s="169">
        <v>718771</v>
      </c>
      <c r="P115" s="145" t="s">
        <v>947</v>
      </c>
      <c r="Q115" s="168">
        <v>50</v>
      </c>
      <c r="R115" s="143" t="s">
        <v>948</v>
      </c>
      <c r="S115" s="169">
        <v>877207.24</v>
      </c>
      <c r="T115" s="145" t="s">
        <v>948</v>
      </c>
      <c r="U115" s="168">
        <v>63</v>
      </c>
      <c r="V115" s="143" t="s">
        <v>949</v>
      </c>
      <c r="W115" s="169">
        <v>925575.13</v>
      </c>
      <c r="X115" s="145" t="s">
        <v>950</v>
      </c>
      <c r="Y115" s="168" t="s">
        <v>18</v>
      </c>
      <c r="Z115" s="143" t="s">
        <v>18</v>
      </c>
      <c r="AA115" s="169" t="s">
        <v>18</v>
      </c>
      <c r="AB115" s="145" t="s">
        <v>18</v>
      </c>
      <c r="AC115" s="168" t="s">
        <v>18</v>
      </c>
      <c r="AD115" s="143" t="s">
        <v>18</v>
      </c>
      <c r="AE115" s="143" t="s">
        <v>18</v>
      </c>
      <c r="AF115" s="145" t="s">
        <v>18</v>
      </c>
      <c r="AG115" s="168" t="s">
        <v>18</v>
      </c>
      <c r="AH115" s="143" t="s">
        <v>18</v>
      </c>
      <c r="AI115" s="169" t="s">
        <v>18</v>
      </c>
      <c r="AJ115" s="145" t="s">
        <v>18</v>
      </c>
      <c r="AK115" s="169"/>
      <c r="AL115" s="164">
        <v>1</v>
      </c>
      <c r="AM115" s="164">
        <f t="shared" si="23"/>
        <v>0</v>
      </c>
      <c r="AN115" s="164" t="str">
        <f t="shared" si="24"/>
        <v>SU</v>
      </c>
      <c r="AO115" s="153">
        <f t="shared" si="18"/>
        <v>0</v>
      </c>
      <c r="AP115" s="153">
        <f t="shared" si="19"/>
        <v>0</v>
      </c>
      <c r="AQ115" s="153">
        <f t="shared" ref="AP115:AW172" si="29">IF($AN115=AQ$3,1,0)</f>
        <v>0</v>
      </c>
      <c r="AR115" s="153">
        <f t="shared" si="29"/>
        <v>1</v>
      </c>
      <c r="AS115" s="153">
        <f t="shared" si="29"/>
        <v>0</v>
      </c>
      <c r="AT115" s="153">
        <f t="shared" si="29"/>
        <v>0</v>
      </c>
      <c r="AU115" s="153">
        <f t="shared" si="29"/>
        <v>0</v>
      </c>
      <c r="AV115" s="153">
        <f t="shared" si="29"/>
        <v>0</v>
      </c>
      <c r="AW115" s="153">
        <f t="shared" si="29"/>
        <v>0</v>
      </c>
      <c r="AX115" s="153"/>
      <c r="AY115" s="153">
        <v>1</v>
      </c>
      <c r="AZ115" s="153">
        <v>0</v>
      </c>
      <c r="BA115" s="153">
        <v>0</v>
      </c>
      <c r="BB115" s="153">
        <v>1</v>
      </c>
      <c r="BC115" s="153">
        <v>0</v>
      </c>
      <c r="BD115" s="153">
        <v>0</v>
      </c>
      <c r="BE115" s="153"/>
      <c r="BF115" s="153" t="str">
        <f t="shared" si="25"/>
        <v>A1</v>
      </c>
      <c r="BG115" s="153" t="str">
        <f t="shared" si="26"/>
        <v>B1</v>
      </c>
      <c r="BH115" s="145" t="str">
        <f t="shared" si="28"/>
        <v>A1;B1</v>
      </c>
    </row>
    <row r="116" spans="2:60" ht="45">
      <c r="B116" s="156" t="s">
        <v>955</v>
      </c>
      <c r="C116" s="65" t="s">
        <v>956</v>
      </c>
      <c r="D116" s="66" t="s">
        <v>957</v>
      </c>
      <c r="E116" s="157" t="s">
        <v>958</v>
      </c>
      <c r="F116" s="158" t="s">
        <v>72</v>
      </c>
      <c r="G116" s="158" t="s">
        <v>72</v>
      </c>
      <c r="H116" s="159" t="s">
        <v>470</v>
      </c>
      <c r="I116" s="159" t="s">
        <v>691</v>
      </c>
      <c r="J116" s="159" t="s">
        <v>472</v>
      </c>
      <c r="K116" s="159" t="s">
        <v>536</v>
      </c>
      <c r="L116" s="159" t="s">
        <v>453</v>
      </c>
      <c r="M116" s="160">
        <v>1432</v>
      </c>
      <c r="N116" s="161" t="s">
        <v>946</v>
      </c>
      <c r="O116" s="162">
        <v>40407821.399999999</v>
      </c>
      <c r="P116" s="163" t="s">
        <v>947</v>
      </c>
      <c r="Q116" s="160">
        <v>1238</v>
      </c>
      <c r="R116" s="161" t="s">
        <v>948</v>
      </c>
      <c r="S116" s="162">
        <v>37829009.030000001</v>
      </c>
      <c r="T116" s="163" t="s">
        <v>948</v>
      </c>
      <c r="U116" s="160">
        <v>1125</v>
      </c>
      <c r="V116" s="161" t="s">
        <v>949</v>
      </c>
      <c r="W116" s="162">
        <v>35089367.649999999</v>
      </c>
      <c r="X116" s="163" t="s">
        <v>950</v>
      </c>
      <c r="Y116" s="160" t="s">
        <v>18</v>
      </c>
      <c r="Z116" s="161" t="s">
        <v>18</v>
      </c>
      <c r="AA116" s="162" t="s">
        <v>18</v>
      </c>
      <c r="AB116" s="163" t="s">
        <v>18</v>
      </c>
      <c r="AC116" s="160" t="s">
        <v>18</v>
      </c>
      <c r="AD116" s="161" t="s">
        <v>18</v>
      </c>
      <c r="AE116" s="161" t="s">
        <v>18</v>
      </c>
      <c r="AF116" s="163" t="s">
        <v>18</v>
      </c>
      <c r="AG116" s="160" t="s">
        <v>18</v>
      </c>
      <c r="AH116" s="161" t="s">
        <v>18</v>
      </c>
      <c r="AI116" s="162" t="s">
        <v>18</v>
      </c>
      <c r="AJ116" s="163" t="s">
        <v>18</v>
      </c>
      <c r="AK116" s="169"/>
      <c r="AL116" s="164">
        <v>1</v>
      </c>
      <c r="AM116" s="164">
        <f t="shared" si="23"/>
        <v>0</v>
      </c>
      <c r="AN116" s="164" t="str">
        <f t="shared" si="24"/>
        <v>SU</v>
      </c>
      <c r="AO116" s="153">
        <f t="shared" si="18"/>
        <v>0</v>
      </c>
      <c r="AP116" s="153">
        <f t="shared" si="29"/>
        <v>0</v>
      </c>
      <c r="AQ116" s="153">
        <f t="shared" si="29"/>
        <v>0</v>
      </c>
      <c r="AR116" s="153">
        <f t="shared" si="29"/>
        <v>1</v>
      </c>
      <c r="AS116" s="153">
        <f t="shared" si="29"/>
        <v>0</v>
      </c>
      <c r="AT116" s="153">
        <f t="shared" si="29"/>
        <v>0</v>
      </c>
      <c r="AU116" s="153">
        <f t="shared" si="29"/>
        <v>0</v>
      </c>
      <c r="AV116" s="153">
        <f t="shared" si="29"/>
        <v>0</v>
      </c>
      <c r="AW116" s="153">
        <f t="shared" si="29"/>
        <v>0</v>
      </c>
      <c r="AX116" s="153"/>
      <c r="AY116" s="153">
        <v>1</v>
      </c>
      <c r="AZ116" s="153">
        <v>0</v>
      </c>
      <c r="BA116" s="153">
        <v>0</v>
      </c>
      <c r="BB116" s="153">
        <v>1</v>
      </c>
      <c r="BC116" s="153">
        <v>0</v>
      </c>
      <c r="BD116" s="153">
        <v>0</v>
      </c>
      <c r="BE116" s="153"/>
      <c r="BF116" s="153" t="str">
        <f t="shared" si="25"/>
        <v>A1</v>
      </c>
      <c r="BG116" s="153" t="str">
        <f t="shared" si="26"/>
        <v>B1</v>
      </c>
      <c r="BH116" s="163" t="str">
        <f t="shared" si="28"/>
        <v>A1;B1</v>
      </c>
    </row>
    <row r="117" spans="2:60" ht="60">
      <c r="B117" s="166" t="s">
        <v>959</v>
      </c>
      <c r="C117" s="17" t="s">
        <v>960</v>
      </c>
      <c r="D117" s="67" t="s">
        <v>961</v>
      </c>
      <c r="E117" s="154" t="s">
        <v>962</v>
      </c>
      <c r="F117" s="140" t="s">
        <v>72</v>
      </c>
      <c r="G117" s="140" t="s">
        <v>72</v>
      </c>
      <c r="H117" s="167" t="s">
        <v>470</v>
      </c>
      <c r="I117" s="167" t="s">
        <v>691</v>
      </c>
      <c r="J117" s="167" t="s">
        <v>472</v>
      </c>
      <c r="K117" s="167" t="s">
        <v>536</v>
      </c>
      <c r="L117" s="167" t="s">
        <v>453</v>
      </c>
      <c r="M117" s="168">
        <v>547</v>
      </c>
      <c r="N117" s="143" t="s">
        <v>963</v>
      </c>
      <c r="O117" s="169">
        <v>5458524.0499999998</v>
      </c>
      <c r="P117" s="145" t="s">
        <v>964</v>
      </c>
      <c r="Q117" s="168">
        <v>417</v>
      </c>
      <c r="R117" s="143" t="s">
        <v>965</v>
      </c>
      <c r="S117" s="169">
        <v>5346444.79</v>
      </c>
      <c r="T117" s="145" t="s">
        <v>966</v>
      </c>
      <c r="U117" s="168">
        <v>418</v>
      </c>
      <c r="V117" s="143" t="s">
        <v>967</v>
      </c>
      <c r="W117" s="169">
        <v>5256156.8099999996</v>
      </c>
      <c r="X117" s="145" t="s">
        <v>968</v>
      </c>
      <c r="Y117" s="168" t="s">
        <v>18</v>
      </c>
      <c r="Z117" s="143" t="s">
        <v>18</v>
      </c>
      <c r="AA117" s="169" t="s">
        <v>18</v>
      </c>
      <c r="AB117" s="145" t="s">
        <v>18</v>
      </c>
      <c r="AC117" s="168" t="s">
        <v>18</v>
      </c>
      <c r="AD117" s="143" t="s">
        <v>18</v>
      </c>
      <c r="AE117" s="143" t="s">
        <v>18</v>
      </c>
      <c r="AF117" s="145" t="s">
        <v>18</v>
      </c>
      <c r="AG117" s="168" t="s">
        <v>18</v>
      </c>
      <c r="AH117" s="143" t="s">
        <v>18</v>
      </c>
      <c r="AI117" s="169" t="s">
        <v>18</v>
      </c>
      <c r="AJ117" s="145" t="s">
        <v>18</v>
      </c>
      <c r="AK117" s="169"/>
      <c r="AL117" s="164">
        <v>1</v>
      </c>
      <c r="AM117" s="164">
        <f t="shared" si="23"/>
        <v>0</v>
      </c>
      <c r="AN117" s="164" t="str">
        <f t="shared" si="24"/>
        <v>SU</v>
      </c>
      <c r="AO117" s="153">
        <f t="shared" si="18"/>
        <v>0</v>
      </c>
      <c r="AP117" s="153">
        <f t="shared" si="29"/>
        <v>0</v>
      </c>
      <c r="AQ117" s="153">
        <f t="shared" si="29"/>
        <v>0</v>
      </c>
      <c r="AR117" s="153">
        <f t="shared" si="29"/>
        <v>1</v>
      </c>
      <c r="AS117" s="153">
        <f t="shared" si="29"/>
        <v>0</v>
      </c>
      <c r="AT117" s="153">
        <f t="shared" si="29"/>
        <v>0</v>
      </c>
      <c r="AU117" s="153">
        <f t="shared" si="29"/>
        <v>0</v>
      </c>
      <c r="AV117" s="153">
        <f t="shared" si="29"/>
        <v>0</v>
      </c>
      <c r="AW117" s="153">
        <f t="shared" si="29"/>
        <v>0</v>
      </c>
      <c r="AX117" s="153"/>
      <c r="AY117" s="153">
        <v>1</v>
      </c>
      <c r="AZ117" s="153">
        <v>0</v>
      </c>
      <c r="BA117" s="153">
        <v>0</v>
      </c>
      <c r="BB117" s="153">
        <v>1</v>
      </c>
      <c r="BC117" s="153">
        <v>0</v>
      </c>
      <c r="BD117" s="153">
        <v>0</v>
      </c>
      <c r="BE117" s="153"/>
      <c r="BF117" s="153" t="str">
        <f t="shared" si="25"/>
        <v>A1</v>
      </c>
      <c r="BG117" s="153" t="str">
        <f t="shared" si="26"/>
        <v>B1</v>
      </c>
      <c r="BH117" s="145" t="str">
        <f t="shared" si="28"/>
        <v>A1;B1</v>
      </c>
    </row>
    <row r="118" spans="2:60" ht="45">
      <c r="B118" s="156" t="s">
        <v>969</v>
      </c>
      <c r="C118" s="65" t="s">
        <v>970</v>
      </c>
      <c r="D118" s="66" t="s">
        <v>971</v>
      </c>
      <c r="E118" s="157" t="s">
        <v>972</v>
      </c>
      <c r="F118" s="158" t="s">
        <v>72</v>
      </c>
      <c r="G118" s="158" t="s">
        <v>72</v>
      </c>
      <c r="H118" s="159" t="s">
        <v>470</v>
      </c>
      <c r="I118" s="159" t="s">
        <v>691</v>
      </c>
      <c r="J118" s="159" t="s">
        <v>472</v>
      </c>
      <c r="K118" s="159" t="s">
        <v>536</v>
      </c>
      <c r="L118" s="159" t="s">
        <v>453</v>
      </c>
      <c r="M118" s="160">
        <v>799</v>
      </c>
      <c r="N118" s="161" t="s">
        <v>973</v>
      </c>
      <c r="O118" s="162">
        <v>12417309.6</v>
      </c>
      <c r="P118" s="163" t="s">
        <v>974</v>
      </c>
      <c r="Q118" s="160">
        <v>636</v>
      </c>
      <c r="R118" s="161" t="s">
        <v>965</v>
      </c>
      <c r="S118" s="162">
        <v>11958299.949999999</v>
      </c>
      <c r="T118" s="163" t="s">
        <v>966</v>
      </c>
      <c r="U118" s="160">
        <v>622</v>
      </c>
      <c r="V118" s="161" t="s">
        <v>967</v>
      </c>
      <c r="W118" s="162">
        <v>11554560.67</v>
      </c>
      <c r="X118" s="163" t="s">
        <v>968</v>
      </c>
      <c r="Y118" s="160" t="s">
        <v>18</v>
      </c>
      <c r="Z118" s="161" t="s">
        <v>18</v>
      </c>
      <c r="AA118" s="162" t="s">
        <v>18</v>
      </c>
      <c r="AB118" s="163" t="s">
        <v>18</v>
      </c>
      <c r="AC118" s="160" t="s">
        <v>18</v>
      </c>
      <c r="AD118" s="161" t="s">
        <v>18</v>
      </c>
      <c r="AE118" s="161" t="s">
        <v>18</v>
      </c>
      <c r="AF118" s="163" t="s">
        <v>18</v>
      </c>
      <c r="AG118" s="160" t="s">
        <v>18</v>
      </c>
      <c r="AH118" s="161" t="s">
        <v>18</v>
      </c>
      <c r="AI118" s="162" t="s">
        <v>18</v>
      </c>
      <c r="AJ118" s="163" t="s">
        <v>18</v>
      </c>
      <c r="AK118" s="169"/>
      <c r="AL118" s="164">
        <v>1</v>
      </c>
      <c r="AM118" s="164">
        <f t="shared" si="23"/>
        <v>0</v>
      </c>
      <c r="AN118" s="164" t="str">
        <f t="shared" si="24"/>
        <v>SU</v>
      </c>
      <c r="AO118" s="153">
        <f t="shared" si="18"/>
        <v>0</v>
      </c>
      <c r="AP118" s="153">
        <f t="shared" si="18"/>
        <v>0</v>
      </c>
      <c r="AQ118" s="153">
        <f t="shared" si="18"/>
        <v>0</v>
      </c>
      <c r="AR118" s="153">
        <f t="shared" si="18"/>
        <v>1</v>
      </c>
      <c r="AS118" s="153">
        <f t="shared" si="18"/>
        <v>0</v>
      </c>
      <c r="AT118" s="153">
        <f t="shared" si="18"/>
        <v>0</v>
      </c>
      <c r="AU118" s="153">
        <f t="shared" si="18"/>
        <v>0</v>
      </c>
      <c r="AV118" s="153">
        <f t="shared" si="18"/>
        <v>0</v>
      </c>
      <c r="AW118" s="153">
        <f t="shared" si="18"/>
        <v>0</v>
      </c>
      <c r="AX118" s="153"/>
      <c r="AY118" s="153">
        <v>1</v>
      </c>
      <c r="AZ118" s="153">
        <v>0</v>
      </c>
      <c r="BA118" s="153">
        <v>0</v>
      </c>
      <c r="BB118" s="153">
        <v>1</v>
      </c>
      <c r="BC118" s="153">
        <v>0</v>
      </c>
      <c r="BD118" s="153">
        <v>0</v>
      </c>
      <c r="BE118" s="153"/>
      <c r="BF118" s="153" t="str">
        <f t="shared" si="25"/>
        <v>A1</v>
      </c>
      <c r="BG118" s="153" t="str">
        <f t="shared" si="26"/>
        <v>B1</v>
      </c>
      <c r="BH118" s="163" t="str">
        <f t="shared" si="28"/>
        <v>A1;B1</v>
      </c>
    </row>
    <row r="119" spans="2:60" ht="30" customHeight="1">
      <c r="B119" s="166" t="s">
        <v>975</v>
      </c>
      <c r="C119" s="17" t="s">
        <v>976</v>
      </c>
      <c r="D119" s="67" t="s">
        <v>977</v>
      </c>
      <c r="E119" s="154" t="s">
        <v>978</v>
      </c>
      <c r="F119" s="140" t="s">
        <v>72</v>
      </c>
      <c r="G119" s="140" t="s">
        <v>72</v>
      </c>
      <c r="H119" s="167" t="s">
        <v>470</v>
      </c>
      <c r="I119" s="167" t="s">
        <v>691</v>
      </c>
      <c r="J119" s="167" t="s">
        <v>472</v>
      </c>
      <c r="K119" s="167" t="s">
        <v>536</v>
      </c>
      <c r="L119" s="167" t="s">
        <v>453</v>
      </c>
      <c r="M119" s="168">
        <v>413</v>
      </c>
      <c r="N119" s="143" t="s">
        <v>979</v>
      </c>
      <c r="O119" s="169">
        <v>9484119.0600000005</v>
      </c>
      <c r="P119" s="145" t="s">
        <v>980</v>
      </c>
      <c r="Q119" s="168">
        <v>302</v>
      </c>
      <c r="R119" s="143" t="s">
        <v>981</v>
      </c>
      <c r="S119" s="169">
        <v>8229720.4400000004</v>
      </c>
      <c r="T119" s="145" t="s">
        <v>982</v>
      </c>
      <c r="U119" s="168">
        <v>276</v>
      </c>
      <c r="V119" s="143" t="s">
        <v>983</v>
      </c>
      <c r="W119" s="169">
        <v>7572948.5300000003</v>
      </c>
      <c r="X119" s="145" t="s">
        <v>984</v>
      </c>
      <c r="Y119" s="168">
        <v>214</v>
      </c>
      <c r="Z119" s="143" t="s">
        <v>685</v>
      </c>
      <c r="AA119" s="169" t="s">
        <v>18</v>
      </c>
      <c r="AB119" s="145" t="s">
        <v>18</v>
      </c>
      <c r="AC119" s="168">
        <v>206</v>
      </c>
      <c r="AD119" s="143" t="s">
        <v>720</v>
      </c>
      <c r="AE119" s="143" t="s">
        <v>18</v>
      </c>
      <c r="AF119" s="145" t="s">
        <v>18</v>
      </c>
      <c r="AG119" s="168" t="s">
        <v>18</v>
      </c>
      <c r="AH119" s="143" t="s">
        <v>18</v>
      </c>
      <c r="AI119" s="169" t="s">
        <v>18</v>
      </c>
      <c r="AJ119" s="145" t="s">
        <v>18</v>
      </c>
      <c r="AK119" s="169"/>
      <c r="AL119" s="164">
        <v>1</v>
      </c>
      <c r="AM119" s="164">
        <f t="shared" si="23"/>
        <v>0</v>
      </c>
      <c r="AN119" s="164" t="str">
        <f t="shared" si="24"/>
        <v>SU</v>
      </c>
      <c r="AO119" s="153">
        <f t="shared" si="18"/>
        <v>0</v>
      </c>
      <c r="AP119" s="153">
        <f t="shared" si="18"/>
        <v>0</v>
      </c>
      <c r="AQ119" s="153">
        <f t="shared" si="18"/>
        <v>0</v>
      </c>
      <c r="AR119" s="153">
        <f t="shared" si="18"/>
        <v>1</v>
      </c>
      <c r="AS119" s="153">
        <f t="shared" si="18"/>
        <v>0</v>
      </c>
      <c r="AT119" s="153">
        <f t="shared" si="18"/>
        <v>0</v>
      </c>
      <c r="AU119" s="153">
        <f t="shared" si="18"/>
        <v>0</v>
      </c>
      <c r="AV119" s="153">
        <f t="shared" si="18"/>
        <v>0</v>
      </c>
      <c r="AW119" s="153">
        <f t="shared" si="18"/>
        <v>0</v>
      </c>
      <c r="AX119" s="153"/>
      <c r="AY119" s="205">
        <v>0</v>
      </c>
      <c r="AZ119" s="205">
        <v>1</v>
      </c>
      <c r="BA119" s="205">
        <v>0</v>
      </c>
      <c r="BB119" s="153">
        <v>1</v>
      </c>
      <c r="BC119" s="153">
        <v>0</v>
      </c>
      <c r="BD119" s="153">
        <v>0</v>
      </c>
      <c r="BE119" s="153"/>
      <c r="BF119" s="153" t="str">
        <f t="shared" si="25"/>
        <v>A2</v>
      </c>
      <c r="BG119" s="153" t="str">
        <f t="shared" si="26"/>
        <v>B1</v>
      </c>
      <c r="BH119" s="145" t="str">
        <f t="shared" si="28"/>
        <v>A2;B1</v>
      </c>
    </row>
    <row r="120" spans="2:60" ht="30" customHeight="1">
      <c r="B120" s="156" t="s">
        <v>985</v>
      </c>
      <c r="C120" s="65" t="s">
        <v>986</v>
      </c>
      <c r="D120" s="66" t="s">
        <v>987</v>
      </c>
      <c r="E120" s="157" t="s">
        <v>988</v>
      </c>
      <c r="F120" s="158" t="s">
        <v>72</v>
      </c>
      <c r="G120" s="158" t="s">
        <v>72</v>
      </c>
      <c r="H120" s="159" t="s">
        <v>470</v>
      </c>
      <c r="I120" s="159" t="s">
        <v>691</v>
      </c>
      <c r="J120" s="159" t="s">
        <v>472</v>
      </c>
      <c r="K120" s="159" t="s">
        <v>536</v>
      </c>
      <c r="L120" s="159" t="s">
        <v>453</v>
      </c>
      <c r="M120" s="160">
        <v>327</v>
      </c>
      <c r="N120" s="161" t="s">
        <v>979</v>
      </c>
      <c r="O120" s="162">
        <v>17986887.390000001</v>
      </c>
      <c r="P120" s="163" t="s">
        <v>980</v>
      </c>
      <c r="Q120" s="160">
        <v>243</v>
      </c>
      <c r="R120" s="161" t="s">
        <v>981</v>
      </c>
      <c r="S120" s="162">
        <v>16715310.890000001</v>
      </c>
      <c r="T120" s="163" t="s">
        <v>982</v>
      </c>
      <c r="U120" s="160">
        <v>230</v>
      </c>
      <c r="V120" s="161" t="s">
        <v>983</v>
      </c>
      <c r="W120" s="162">
        <v>15786311.470000001</v>
      </c>
      <c r="X120" s="163" t="s">
        <v>984</v>
      </c>
      <c r="Y120" s="160" t="s">
        <v>18</v>
      </c>
      <c r="Z120" s="161" t="s">
        <v>18</v>
      </c>
      <c r="AA120" s="162" t="s">
        <v>18</v>
      </c>
      <c r="AB120" s="163" t="s">
        <v>18</v>
      </c>
      <c r="AC120" s="160" t="s">
        <v>18</v>
      </c>
      <c r="AD120" s="161" t="s">
        <v>18</v>
      </c>
      <c r="AE120" s="161" t="s">
        <v>18</v>
      </c>
      <c r="AF120" s="163" t="s">
        <v>18</v>
      </c>
      <c r="AG120" s="160" t="s">
        <v>18</v>
      </c>
      <c r="AH120" s="161" t="s">
        <v>18</v>
      </c>
      <c r="AI120" s="162" t="s">
        <v>18</v>
      </c>
      <c r="AJ120" s="163" t="s">
        <v>18</v>
      </c>
      <c r="AK120" s="169"/>
      <c r="AL120" s="164">
        <v>1</v>
      </c>
      <c r="AM120" s="164">
        <f t="shared" si="23"/>
        <v>0</v>
      </c>
      <c r="AN120" s="164" t="str">
        <f t="shared" si="24"/>
        <v>SU</v>
      </c>
      <c r="AO120" s="153">
        <f t="shared" si="18"/>
        <v>0</v>
      </c>
      <c r="AP120" s="153">
        <f t="shared" si="18"/>
        <v>0</v>
      </c>
      <c r="AQ120" s="153">
        <f t="shared" si="18"/>
        <v>0</v>
      </c>
      <c r="AR120" s="153">
        <f t="shared" si="18"/>
        <v>1</v>
      </c>
      <c r="AS120" s="153">
        <f t="shared" si="18"/>
        <v>0</v>
      </c>
      <c r="AT120" s="153">
        <f t="shared" si="18"/>
        <v>0</v>
      </c>
      <c r="AU120" s="153">
        <f t="shared" si="18"/>
        <v>0</v>
      </c>
      <c r="AV120" s="153">
        <f t="shared" si="18"/>
        <v>0</v>
      </c>
      <c r="AW120" s="153">
        <f t="shared" si="18"/>
        <v>0</v>
      </c>
      <c r="AX120" s="153"/>
      <c r="AY120" s="153">
        <v>1</v>
      </c>
      <c r="AZ120" s="153">
        <v>0</v>
      </c>
      <c r="BA120" s="153">
        <v>0</v>
      </c>
      <c r="BB120" s="153">
        <v>1</v>
      </c>
      <c r="BC120" s="153">
        <v>0</v>
      </c>
      <c r="BD120" s="153">
        <v>0</v>
      </c>
      <c r="BE120" s="153"/>
      <c r="BF120" s="153" t="str">
        <f t="shared" si="25"/>
        <v>A1</v>
      </c>
      <c r="BG120" s="153" t="str">
        <f t="shared" si="26"/>
        <v>B1</v>
      </c>
      <c r="BH120" s="163" t="str">
        <f t="shared" si="28"/>
        <v>A1;B1</v>
      </c>
    </row>
    <row r="121" spans="2:60" ht="30" customHeight="1">
      <c r="B121" s="166" t="s">
        <v>989</v>
      </c>
      <c r="C121" s="17" t="s">
        <v>990</v>
      </c>
      <c r="D121" s="67" t="s">
        <v>991</v>
      </c>
      <c r="E121" s="154" t="s">
        <v>992</v>
      </c>
      <c r="F121" s="140" t="s">
        <v>72</v>
      </c>
      <c r="G121" s="140" t="s">
        <v>72</v>
      </c>
      <c r="H121" s="167" t="s">
        <v>470</v>
      </c>
      <c r="I121" s="167" t="s">
        <v>691</v>
      </c>
      <c r="J121" s="167" t="s">
        <v>472</v>
      </c>
      <c r="K121" s="167" t="s">
        <v>536</v>
      </c>
      <c r="L121" s="167" t="s">
        <v>453</v>
      </c>
      <c r="M121" s="168" t="s">
        <v>18</v>
      </c>
      <c r="N121" s="143" t="s">
        <v>18</v>
      </c>
      <c r="O121" s="169" t="s">
        <v>18</v>
      </c>
      <c r="P121" s="145" t="s">
        <v>18</v>
      </c>
      <c r="Q121" s="168" t="s">
        <v>18</v>
      </c>
      <c r="R121" s="143" t="s">
        <v>18</v>
      </c>
      <c r="S121" s="169" t="s">
        <v>18</v>
      </c>
      <c r="T121" s="145" t="s">
        <v>18</v>
      </c>
      <c r="U121" s="168" t="s">
        <v>18</v>
      </c>
      <c r="V121" s="143" t="s">
        <v>18</v>
      </c>
      <c r="W121" s="169" t="s">
        <v>18</v>
      </c>
      <c r="X121" s="145" t="s">
        <v>18</v>
      </c>
      <c r="Y121" s="168" t="s">
        <v>18</v>
      </c>
      <c r="Z121" s="143" t="s">
        <v>18</v>
      </c>
      <c r="AA121" s="169" t="s">
        <v>18</v>
      </c>
      <c r="AB121" s="145" t="s">
        <v>18</v>
      </c>
      <c r="AC121" s="168" t="s">
        <v>18</v>
      </c>
      <c r="AD121" s="143" t="s">
        <v>18</v>
      </c>
      <c r="AE121" s="143" t="s">
        <v>18</v>
      </c>
      <c r="AF121" s="145" t="s">
        <v>18</v>
      </c>
      <c r="AG121" s="168" t="s">
        <v>18</v>
      </c>
      <c r="AH121" s="143" t="s">
        <v>18</v>
      </c>
      <c r="AI121" s="169" t="s">
        <v>18</v>
      </c>
      <c r="AJ121" s="145" t="s">
        <v>18</v>
      </c>
      <c r="AK121" s="169"/>
      <c r="AL121" s="164">
        <v>1</v>
      </c>
      <c r="AM121" s="164">
        <f t="shared" si="23"/>
        <v>0</v>
      </c>
      <c r="AN121" s="164" t="str">
        <f t="shared" si="24"/>
        <v>SU</v>
      </c>
      <c r="AO121" s="153">
        <f t="shared" si="18"/>
        <v>0</v>
      </c>
      <c r="AP121" s="153">
        <f t="shared" si="18"/>
        <v>0</v>
      </c>
      <c r="AQ121" s="153">
        <f t="shared" si="18"/>
        <v>0</v>
      </c>
      <c r="AR121" s="153">
        <f t="shared" si="18"/>
        <v>1</v>
      </c>
      <c r="AS121" s="153">
        <f t="shared" si="18"/>
        <v>0</v>
      </c>
      <c r="AT121" s="153">
        <f t="shared" si="18"/>
        <v>0</v>
      </c>
      <c r="AU121" s="153">
        <f t="shared" si="18"/>
        <v>0</v>
      </c>
      <c r="AV121" s="153">
        <f t="shared" si="18"/>
        <v>0</v>
      </c>
      <c r="AW121" s="153">
        <f t="shared" si="18"/>
        <v>0</v>
      </c>
      <c r="AX121" s="153"/>
      <c r="AY121" s="153">
        <v>1</v>
      </c>
      <c r="AZ121" s="153">
        <v>0</v>
      </c>
      <c r="BA121" s="153">
        <v>0</v>
      </c>
      <c r="BB121" s="153">
        <v>1</v>
      </c>
      <c r="BC121" s="153">
        <v>0</v>
      </c>
      <c r="BD121" s="153">
        <v>0</v>
      </c>
      <c r="BE121" s="153"/>
      <c r="BF121" s="153" t="str">
        <f t="shared" si="25"/>
        <v>A1</v>
      </c>
      <c r="BG121" s="153" t="str">
        <f t="shared" si="26"/>
        <v>B1</v>
      </c>
      <c r="BH121" s="145" t="str">
        <f t="shared" si="28"/>
        <v>A1;B1</v>
      </c>
    </row>
    <row r="122" spans="2:60" ht="30" customHeight="1">
      <c r="B122" s="156" t="s">
        <v>993</v>
      </c>
      <c r="C122" s="65" t="s">
        <v>994</v>
      </c>
      <c r="D122" s="66" t="s">
        <v>995</v>
      </c>
      <c r="E122" s="157" t="s">
        <v>992</v>
      </c>
      <c r="F122" s="158" t="s">
        <v>72</v>
      </c>
      <c r="G122" s="158" t="s">
        <v>72</v>
      </c>
      <c r="H122" s="159" t="s">
        <v>470</v>
      </c>
      <c r="I122" s="159" t="s">
        <v>691</v>
      </c>
      <c r="J122" s="159" t="s">
        <v>472</v>
      </c>
      <c r="K122" s="159" t="s">
        <v>536</v>
      </c>
      <c r="L122" s="159" t="s">
        <v>453</v>
      </c>
      <c r="M122" s="160" t="s">
        <v>18</v>
      </c>
      <c r="N122" s="161" t="s">
        <v>18</v>
      </c>
      <c r="O122" s="162" t="s">
        <v>18</v>
      </c>
      <c r="P122" s="163" t="s">
        <v>18</v>
      </c>
      <c r="Q122" s="160" t="s">
        <v>18</v>
      </c>
      <c r="R122" s="161" t="s">
        <v>18</v>
      </c>
      <c r="S122" s="162" t="s">
        <v>18</v>
      </c>
      <c r="T122" s="163" t="s">
        <v>18</v>
      </c>
      <c r="U122" s="160" t="s">
        <v>18</v>
      </c>
      <c r="V122" s="161" t="s">
        <v>18</v>
      </c>
      <c r="W122" s="162" t="s">
        <v>18</v>
      </c>
      <c r="X122" s="163" t="s">
        <v>18</v>
      </c>
      <c r="Y122" s="160" t="s">
        <v>18</v>
      </c>
      <c r="Z122" s="161" t="s">
        <v>18</v>
      </c>
      <c r="AA122" s="162" t="s">
        <v>18</v>
      </c>
      <c r="AB122" s="163" t="s">
        <v>18</v>
      </c>
      <c r="AC122" s="160" t="s">
        <v>18</v>
      </c>
      <c r="AD122" s="161" t="s">
        <v>18</v>
      </c>
      <c r="AE122" s="161" t="s">
        <v>18</v>
      </c>
      <c r="AF122" s="163" t="s">
        <v>18</v>
      </c>
      <c r="AG122" s="160" t="s">
        <v>18</v>
      </c>
      <c r="AH122" s="161" t="s">
        <v>18</v>
      </c>
      <c r="AI122" s="162" t="s">
        <v>18</v>
      </c>
      <c r="AJ122" s="163" t="s">
        <v>18</v>
      </c>
      <c r="AK122" s="169"/>
      <c r="AL122" s="164">
        <v>1</v>
      </c>
      <c r="AM122" s="164">
        <f t="shared" si="23"/>
        <v>0</v>
      </c>
      <c r="AN122" s="164" t="str">
        <f t="shared" si="24"/>
        <v>SU</v>
      </c>
      <c r="AO122" s="153">
        <f t="shared" si="18"/>
        <v>0</v>
      </c>
      <c r="AP122" s="153">
        <f t="shared" si="18"/>
        <v>0</v>
      </c>
      <c r="AQ122" s="153">
        <f t="shared" si="18"/>
        <v>0</v>
      </c>
      <c r="AR122" s="153">
        <f t="shared" si="18"/>
        <v>1</v>
      </c>
      <c r="AS122" s="153">
        <f t="shared" si="18"/>
        <v>0</v>
      </c>
      <c r="AT122" s="153">
        <f t="shared" si="18"/>
        <v>0</v>
      </c>
      <c r="AU122" s="153">
        <f t="shared" si="18"/>
        <v>0</v>
      </c>
      <c r="AV122" s="153">
        <f t="shared" si="18"/>
        <v>0</v>
      </c>
      <c r="AW122" s="153">
        <f t="shared" si="18"/>
        <v>0</v>
      </c>
      <c r="AX122" s="153"/>
      <c r="AY122" s="153">
        <v>1</v>
      </c>
      <c r="AZ122" s="153">
        <v>0</v>
      </c>
      <c r="BA122" s="153">
        <v>0</v>
      </c>
      <c r="BB122" s="153">
        <v>1</v>
      </c>
      <c r="BC122" s="153">
        <v>0</v>
      </c>
      <c r="BD122" s="153">
        <v>0</v>
      </c>
      <c r="BE122" s="153"/>
      <c r="BF122" s="153" t="str">
        <f t="shared" si="25"/>
        <v>A1</v>
      </c>
      <c r="BG122" s="153" t="str">
        <f t="shared" si="26"/>
        <v>B1</v>
      </c>
      <c r="BH122" s="163" t="str">
        <f t="shared" si="28"/>
        <v>A1;B1</v>
      </c>
    </row>
    <row r="123" spans="2:60" ht="30" customHeight="1">
      <c r="B123" s="166" t="s">
        <v>996</v>
      </c>
      <c r="C123" s="17" t="s">
        <v>997</v>
      </c>
      <c r="D123" s="67" t="s">
        <v>995</v>
      </c>
      <c r="E123" s="154" t="s">
        <v>998</v>
      </c>
      <c r="F123" s="140" t="s">
        <v>72</v>
      </c>
      <c r="G123" s="140" t="s">
        <v>72</v>
      </c>
      <c r="H123" s="167" t="s">
        <v>470</v>
      </c>
      <c r="I123" s="167" t="s">
        <v>691</v>
      </c>
      <c r="J123" s="167" t="s">
        <v>472</v>
      </c>
      <c r="K123" s="167" t="s">
        <v>536</v>
      </c>
      <c r="L123" s="167" t="s">
        <v>453</v>
      </c>
      <c r="M123" s="168" t="s">
        <v>18</v>
      </c>
      <c r="N123" s="143" t="s">
        <v>18</v>
      </c>
      <c r="O123" s="169" t="s">
        <v>18</v>
      </c>
      <c r="P123" s="145" t="s">
        <v>18</v>
      </c>
      <c r="Q123" s="168" t="s">
        <v>18</v>
      </c>
      <c r="R123" s="143" t="s">
        <v>18</v>
      </c>
      <c r="S123" s="169" t="s">
        <v>18</v>
      </c>
      <c r="T123" s="145" t="s">
        <v>18</v>
      </c>
      <c r="U123" s="168" t="s">
        <v>18</v>
      </c>
      <c r="V123" s="143" t="s">
        <v>18</v>
      </c>
      <c r="W123" s="169" t="s">
        <v>18</v>
      </c>
      <c r="X123" s="145" t="s">
        <v>18</v>
      </c>
      <c r="Y123" s="168" t="s">
        <v>18</v>
      </c>
      <c r="Z123" s="143" t="s">
        <v>18</v>
      </c>
      <c r="AA123" s="169" t="s">
        <v>18</v>
      </c>
      <c r="AB123" s="145" t="s">
        <v>18</v>
      </c>
      <c r="AC123" s="168" t="s">
        <v>18</v>
      </c>
      <c r="AD123" s="143" t="s">
        <v>18</v>
      </c>
      <c r="AE123" s="143" t="s">
        <v>18</v>
      </c>
      <c r="AF123" s="145" t="s">
        <v>18</v>
      </c>
      <c r="AG123" s="168" t="s">
        <v>18</v>
      </c>
      <c r="AH123" s="143" t="s">
        <v>18</v>
      </c>
      <c r="AI123" s="169" t="s">
        <v>18</v>
      </c>
      <c r="AJ123" s="145" t="s">
        <v>18</v>
      </c>
      <c r="AK123" s="169"/>
      <c r="AL123" s="164">
        <v>1</v>
      </c>
      <c r="AM123" s="164">
        <f t="shared" si="23"/>
        <v>0</v>
      </c>
      <c r="AN123" s="164" t="str">
        <f t="shared" si="24"/>
        <v>SU</v>
      </c>
      <c r="AO123" s="153">
        <f t="shared" si="18"/>
        <v>0</v>
      </c>
      <c r="AP123" s="153">
        <f t="shared" si="18"/>
        <v>0</v>
      </c>
      <c r="AQ123" s="153">
        <f t="shared" si="18"/>
        <v>0</v>
      </c>
      <c r="AR123" s="153">
        <f t="shared" si="18"/>
        <v>1</v>
      </c>
      <c r="AS123" s="153">
        <f t="shared" si="18"/>
        <v>0</v>
      </c>
      <c r="AT123" s="153">
        <f t="shared" si="18"/>
        <v>0</v>
      </c>
      <c r="AU123" s="153">
        <f t="shared" si="18"/>
        <v>0</v>
      </c>
      <c r="AV123" s="153">
        <f t="shared" si="18"/>
        <v>0</v>
      </c>
      <c r="AW123" s="153">
        <f t="shared" si="18"/>
        <v>0</v>
      </c>
      <c r="AX123" s="153"/>
      <c r="AY123" s="153">
        <v>1</v>
      </c>
      <c r="AZ123" s="153">
        <v>0</v>
      </c>
      <c r="BA123" s="153">
        <v>0</v>
      </c>
      <c r="BB123" s="153">
        <v>1</v>
      </c>
      <c r="BC123" s="153">
        <v>0</v>
      </c>
      <c r="BD123" s="153">
        <v>0</v>
      </c>
      <c r="BE123" s="153"/>
      <c r="BF123" s="153" t="str">
        <f t="shared" si="25"/>
        <v>A1</v>
      </c>
      <c r="BG123" s="153" t="str">
        <f t="shared" si="26"/>
        <v>B1</v>
      </c>
      <c r="BH123" s="145" t="str">
        <f t="shared" si="28"/>
        <v>A1;B1</v>
      </c>
    </row>
    <row r="124" spans="2:60" ht="30" customHeight="1">
      <c r="B124" s="156" t="s">
        <v>999</v>
      </c>
      <c r="C124" s="65" t="s">
        <v>1000</v>
      </c>
      <c r="D124" s="66" t="s">
        <v>991</v>
      </c>
      <c r="E124" s="157" t="s">
        <v>1001</v>
      </c>
      <c r="F124" s="158" t="s">
        <v>72</v>
      </c>
      <c r="G124" s="158" t="s">
        <v>72</v>
      </c>
      <c r="H124" s="159" t="s">
        <v>470</v>
      </c>
      <c r="I124" s="159" t="s">
        <v>691</v>
      </c>
      <c r="J124" s="159" t="s">
        <v>472</v>
      </c>
      <c r="K124" s="159" t="s">
        <v>536</v>
      </c>
      <c r="L124" s="159" t="s">
        <v>453</v>
      </c>
      <c r="M124" s="160" t="s">
        <v>18</v>
      </c>
      <c r="N124" s="161" t="s">
        <v>18</v>
      </c>
      <c r="O124" s="162" t="s">
        <v>18</v>
      </c>
      <c r="P124" s="163" t="s">
        <v>18</v>
      </c>
      <c r="Q124" s="160" t="s">
        <v>18</v>
      </c>
      <c r="R124" s="161" t="s">
        <v>18</v>
      </c>
      <c r="S124" s="162" t="s">
        <v>18</v>
      </c>
      <c r="T124" s="163" t="s">
        <v>18</v>
      </c>
      <c r="U124" s="160" t="s">
        <v>18</v>
      </c>
      <c r="V124" s="161" t="s">
        <v>18</v>
      </c>
      <c r="W124" s="162" t="s">
        <v>18</v>
      </c>
      <c r="X124" s="163" t="s">
        <v>18</v>
      </c>
      <c r="Y124" s="160" t="s">
        <v>18</v>
      </c>
      <c r="Z124" s="161" t="s">
        <v>18</v>
      </c>
      <c r="AA124" s="162" t="s">
        <v>18</v>
      </c>
      <c r="AB124" s="163" t="s">
        <v>18</v>
      </c>
      <c r="AC124" s="160" t="s">
        <v>18</v>
      </c>
      <c r="AD124" s="161" t="s">
        <v>18</v>
      </c>
      <c r="AE124" s="161" t="s">
        <v>18</v>
      </c>
      <c r="AF124" s="163" t="s">
        <v>18</v>
      </c>
      <c r="AG124" s="160" t="s">
        <v>18</v>
      </c>
      <c r="AH124" s="161" t="s">
        <v>18</v>
      </c>
      <c r="AI124" s="162" t="s">
        <v>18</v>
      </c>
      <c r="AJ124" s="163" t="s">
        <v>18</v>
      </c>
      <c r="AK124" s="169"/>
      <c r="AL124" s="164">
        <v>1</v>
      </c>
      <c r="AM124" s="164">
        <f t="shared" si="23"/>
        <v>0</v>
      </c>
      <c r="AN124" s="164" t="str">
        <f t="shared" si="24"/>
        <v>SU</v>
      </c>
      <c r="AO124" s="153">
        <f t="shared" si="18"/>
        <v>0</v>
      </c>
      <c r="AP124" s="153">
        <f t="shared" si="18"/>
        <v>0</v>
      </c>
      <c r="AQ124" s="153">
        <f t="shared" si="18"/>
        <v>0</v>
      </c>
      <c r="AR124" s="153">
        <f t="shared" si="18"/>
        <v>1</v>
      </c>
      <c r="AS124" s="153">
        <f t="shared" si="18"/>
        <v>0</v>
      </c>
      <c r="AT124" s="153">
        <f t="shared" si="18"/>
        <v>0</v>
      </c>
      <c r="AU124" s="153">
        <f t="shared" si="18"/>
        <v>0</v>
      </c>
      <c r="AV124" s="153">
        <f t="shared" si="18"/>
        <v>0</v>
      </c>
      <c r="AW124" s="153">
        <f t="shared" si="18"/>
        <v>0</v>
      </c>
      <c r="AX124" s="153"/>
      <c r="AY124" s="153">
        <v>1</v>
      </c>
      <c r="AZ124" s="153">
        <v>0</v>
      </c>
      <c r="BA124" s="153">
        <v>0</v>
      </c>
      <c r="BB124" s="153">
        <v>1</v>
      </c>
      <c r="BC124" s="153">
        <v>0</v>
      </c>
      <c r="BD124" s="153">
        <v>0</v>
      </c>
      <c r="BE124" s="153"/>
      <c r="BF124" s="153" t="str">
        <f t="shared" si="25"/>
        <v>A1</v>
      </c>
      <c r="BG124" s="153" t="str">
        <f t="shared" si="26"/>
        <v>B1</v>
      </c>
      <c r="BH124" s="163" t="str">
        <f t="shared" si="28"/>
        <v>A1;B1</v>
      </c>
    </row>
    <row r="125" spans="2:60" ht="30" customHeight="1">
      <c r="B125" s="166"/>
      <c r="C125" s="18"/>
      <c r="D125" s="67"/>
      <c r="E125" s="206"/>
      <c r="F125" s="167"/>
      <c r="G125" s="167"/>
      <c r="H125" s="167"/>
      <c r="I125" s="167"/>
      <c r="J125" s="167"/>
      <c r="K125" s="167"/>
      <c r="L125" s="167"/>
      <c r="M125" s="168"/>
      <c r="N125" s="169"/>
      <c r="O125" s="169"/>
      <c r="P125" s="171"/>
      <c r="Q125" s="168"/>
      <c r="R125" s="169"/>
      <c r="S125" s="169"/>
      <c r="T125" s="171"/>
      <c r="U125" s="168"/>
      <c r="V125" s="169"/>
      <c r="W125" s="169"/>
      <c r="X125" s="171"/>
      <c r="Y125" s="168"/>
      <c r="Z125" s="169"/>
      <c r="AA125" s="169"/>
      <c r="AB125" s="171"/>
      <c r="AC125" s="168"/>
      <c r="AD125" s="169"/>
      <c r="AE125" s="143"/>
      <c r="AF125" s="171"/>
      <c r="AG125" s="168"/>
      <c r="AH125" s="169"/>
      <c r="AI125" s="169"/>
      <c r="AJ125" s="171"/>
      <c r="AK125" s="169"/>
      <c r="AL125" s="164"/>
      <c r="AM125" s="164"/>
      <c r="AN125" s="164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71"/>
    </row>
    <row r="126" spans="2:60" ht="30" customHeight="1">
      <c r="B126" s="24" t="s">
        <v>537</v>
      </c>
      <c r="D126" s="67"/>
      <c r="E126" s="206"/>
      <c r="F126" s="167"/>
      <c r="G126" s="167"/>
      <c r="H126" s="167"/>
      <c r="I126" s="167"/>
      <c r="J126" s="167"/>
      <c r="K126" s="167"/>
      <c r="L126" s="167"/>
      <c r="M126" s="168"/>
      <c r="N126" s="169"/>
      <c r="O126" s="169"/>
      <c r="P126" s="171"/>
      <c r="Q126" s="168"/>
      <c r="R126" s="169"/>
      <c r="S126" s="169"/>
      <c r="T126" s="171"/>
      <c r="U126" s="168"/>
      <c r="V126" s="169"/>
      <c r="W126" s="169"/>
      <c r="X126" s="171"/>
      <c r="Y126" s="168"/>
      <c r="Z126" s="169"/>
      <c r="AA126" s="169"/>
      <c r="AB126" s="171"/>
      <c r="AC126" s="168"/>
      <c r="AD126" s="169"/>
      <c r="AE126" s="143"/>
      <c r="AF126" s="171"/>
      <c r="AG126" s="168"/>
      <c r="AH126" s="169"/>
      <c r="AI126" s="169"/>
      <c r="AJ126" s="171"/>
      <c r="AK126" s="169"/>
      <c r="AL126" s="164"/>
      <c r="AM126" s="164"/>
      <c r="AN126" s="164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71"/>
    </row>
    <row r="127" spans="2:60" ht="30" customHeight="1">
      <c r="B127" s="172" t="s">
        <v>927</v>
      </c>
      <c r="C127" s="79" t="s">
        <v>1002</v>
      </c>
      <c r="D127" s="68" t="s">
        <v>1003</v>
      </c>
      <c r="E127" s="173" t="s">
        <v>22</v>
      </c>
      <c r="F127" s="173" t="s">
        <v>22</v>
      </c>
      <c r="G127" s="173" t="s">
        <v>22</v>
      </c>
      <c r="H127" s="173" t="s">
        <v>22</v>
      </c>
      <c r="I127" s="173" t="s">
        <v>22</v>
      </c>
      <c r="J127" s="173" t="s">
        <v>22</v>
      </c>
      <c r="K127" s="173" t="s">
        <v>22</v>
      </c>
      <c r="L127" s="173" t="s">
        <v>453</v>
      </c>
      <c r="M127" s="174">
        <v>239480</v>
      </c>
      <c r="N127" s="175" t="s">
        <v>563</v>
      </c>
      <c r="O127" s="176" t="s">
        <v>18</v>
      </c>
      <c r="P127" s="177" t="s">
        <v>564</v>
      </c>
      <c r="Q127" s="174">
        <v>216705</v>
      </c>
      <c r="R127" s="175" t="s">
        <v>822</v>
      </c>
      <c r="S127" s="176" t="s">
        <v>18</v>
      </c>
      <c r="T127" s="178" t="s">
        <v>1004</v>
      </c>
      <c r="U127" s="174">
        <v>212812</v>
      </c>
      <c r="V127" s="175" t="s">
        <v>824</v>
      </c>
      <c r="W127" s="176" t="s">
        <v>18</v>
      </c>
      <c r="X127" s="178" t="s">
        <v>1005</v>
      </c>
      <c r="Y127" s="174">
        <v>209113</v>
      </c>
      <c r="Z127" s="175" t="s">
        <v>825</v>
      </c>
      <c r="AA127" s="176" t="s">
        <v>18</v>
      </c>
      <c r="AB127" s="178" t="s">
        <v>1006</v>
      </c>
      <c r="AC127" s="174">
        <v>205850</v>
      </c>
      <c r="AD127" s="175" t="s">
        <v>826</v>
      </c>
      <c r="AE127" s="175" t="s">
        <v>18</v>
      </c>
      <c r="AF127" s="177" t="s">
        <v>823</v>
      </c>
      <c r="AG127" s="174">
        <v>203251</v>
      </c>
      <c r="AH127" s="175" t="s">
        <v>827</v>
      </c>
      <c r="AI127" s="176" t="s">
        <v>18</v>
      </c>
      <c r="AJ127" s="178" t="s">
        <v>18</v>
      </c>
      <c r="AK127" s="151"/>
      <c r="AL127" s="164">
        <v>0</v>
      </c>
      <c r="AM127" s="164">
        <f>IF(MID(B127,4,1)="D",1,0)</f>
        <v>0</v>
      </c>
      <c r="AN127" s="164" t="str">
        <f>LEFT(B127,2)</f>
        <v>SU</v>
      </c>
      <c r="AO127" s="153">
        <f t="shared" si="18"/>
        <v>0</v>
      </c>
      <c r="AP127" s="153">
        <f t="shared" si="29"/>
        <v>0</v>
      </c>
      <c r="AQ127" s="153">
        <f t="shared" si="29"/>
        <v>0</v>
      </c>
      <c r="AR127" s="153">
        <f t="shared" si="29"/>
        <v>1</v>
      </c>
      <c r="AS127" s="153">
        <f t="shared" si="29"/>
        <v>0</v>
      </c>
      <c r="AT127" s="153">
        <f t="shared" si="29"/>
        <v>0</v>
      </c>
      <c r="AU127" s="153">
        <f t="shared" si="29"/>
        <v>0</v>
      </c>
      <c r="AV127" s="153">
        <f t="shared" si="29"/>
        <v>0</v>
      </c>
      <c r="AW127" s="153">
        <f t="shared" si="29"/>
        <v>0</v>
      </c>
      <c r="AX127" s="153"/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78"/>
    </row>
    <row r="128" spans="2:60" ht="30" customHeight="1">
      <c r="B128" s="179" t="s">
        <v>1007</v>
      </c>
      <c r="C128" s="80" t="s">
        <v>1008</v>
      </c>
      <c r="D128" s="76" t="str">
        <f>B114&amp;" + "&amp;B116&amp;" + "&amp;B117&amp;" + "&amp;B118</f>
        <v>SU03_DSR01 + SU03_DSR03 + SU03_DSR04 + SU03_DSR05</v>
      </c>
      <c r="E128" s="180" t="s">
        <v>22</v>
      </c>
      <c r="F128" s="181" t="s">
        <v>22</v>
      </c>
      <c r="G128" s="181" t="s">
        <v>22</v>
      </c>
      <c r="H128" s="181" t="s">
        <v>22</v>
      </c>
      <c r="I128" s="181" t="s">
        <v>22</v>
      </c>
      <c r="J128" s="181" t="s">
        <v>22</v>
      </c>
      <c r="K128" s="181" t="s">
        <v>22</v>
      </c>
      <c r="L128" s="180" t="s">
        <v>453</v>
      </c>
      <c r="M128" s="182" t="s">
        <v>22</v>
      </c>
      <c r="N128" s="183" t="s">
        <v>22</v>
      </c>
      <c r="O128" s="184" t="s">
        <v>22</v>
      </c>
      <c r="P128" s="185" t="s">
        <v>22</v>
      </c>
      <c r="Q128" s="182" t="s">
        <v>22</v>
      </c>
      <c r="R128" s="183" t="s">
        <v>22</v>
      </c>
      <c r="S128" s="184" t="s">
        <v>22</v>
      </c>
      <c r="T128" s="186" t="s">
        <v>22</v>
      </c>
      <c r="U128" s="182" t="s">
        <v>22</v>
      </c>
      <c r="V128" s="183" t="s">
        <v>22</v>
      </c>
      <c r="W128" s="184" t="s">
        <v>22</v>
      </c>
      <c r="X128" s="186" t="s">
        <v>22</v>
      </c>
      <c r="Y128" s="182">
        <v>10433</v>
      </c>
      <c r="Z128" s="183" t="s">
        <v>1009</v>
      </c>
      <c r="AA128" s="184" t="s">
        <v>18</v>
      </c>
      <c r="AB128" s="186" t="s">
        <v>18</v>
      </c>
      <c r="AC128" s="182">
        <v>10141</v>
      </c>
      <c r="AD128" s="183" t="s">
        <v>1010</v>
      </c>
      <c r="AE128" s="183" t="s">
        <v>18</v>
      </c>
      <c r="AF128" s="185" t="s">
        <v>18</v>
      </c>
      <c r="AG128" s="182" t="s">
        <v>18</v>
      </c>
      <c r="AH128" s="183" t="s">
        <v>18</v>
      </c>
      <c r="AI128" s="184" t="s">
        <v>18</v>
      </c>
      <c r="AJ128" s="186" t="s">
        <v>18</v>
      </c>
      <c r="AK128" s="151"/>
      <c r="AL128" s="164"/>
      <c r="AM128" s="164"/>
      <c r="AN128" s="164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86"/>
    </row>
    <row r="129" spans="2:60" ht="30" customHeight="1">
      <c r="B129" s="25" t="s">
        <v>547</v>
      </c>
      <c r="C129" s="81"/>
      <c r="D129" s="67"/>
      <c r="E129" s="206"/>
      <c r="F129" s="167"/>
      <c r="G129" s="167"/>
      <c r="H129" s="167"/>
      <c r="I129" s="167"/>
      <c r="J129" s="167"/>
      <c r="K129" s="167"/>
      <c r="L129" s="167"/>
      <c r="M129" s="168"/>
      <c r="N129" s="169"/>
      <c r="O129" s="169"/>
      <c r="P129" s="171"/>
      <c r="Q129" s="168"/>
      <c r="R129" s="169"/>
      <c r="S129" s="169"/>
      <c r="T129" s="171"/>
      <c r="U129" s="168"/>
      <c r="V129" s="169"/>
      <c r="W129" s="169"/>
      <c r="X129" s="171"/>
      <c r="Y129" s="168"/>
      <c r="Z129" s="169"/>
      <c r="AA129" s="169"/>
      <c r="AB129" s="171"/>
      <c r="AC129" s="168"/>
      <c r="AD129" s="169"/>
      <c r="AE129" s="143"/>
      <c r="AF129" s="171"/>
      <c r="AG129" s="168"/>
      <c r="AH129" s="169"/>
      <c r="AI129" s="169"/>
      <c r="AJ129" s="171"/>
      <c r="AK129" s="169"/>
      <c r="AL129" s="164"/>
      <c r="AM129" s="164"/>
      <c r="AN129" s="164"/>
      <c r="AO129" s="153"/>
      <c r="AP129" s="153"/>
      <c r="AQ129" s="153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3"/>
      <c r="BB129" s="153"/>
      <c r="BC129" s="153"/>
      <c r="BD129" s="153"/>
      <c r="BE129" s="153"/>
      <c r="BF129" s="153"/>
      <c r="BG129" s="153"/>
      <c r="BH129" s="171"/>
    </row>
    <row r="130" spans="2:60" ht="30" customHeight="1">
      <c r="B130" s="188" t="s">
        <v>1011</v>
      </c>
      <c r="C130" s="82" t="s">
        <v>1012</v>
      </c>
      <c r="D130" s="69" t="s">
        <v>1013</v>
      </c>
      <c r="E130" s="189" t="s">
        <v>22</v>
      </c>
      <c r="F130" s="190" t="s">
        <v>22</v>
      </c>
      <c r="G130" s="190" t="s">
        <v>22</v>
      </c>
      <c r="H130" s="190" t="s">
        <v>22</v>
      </c>
      <c r="I130" s="190" t="s">
        <v>22</v>
      </c>
      <c r="J130" s="190" t="s">
        <v>22</v>
      </c>
      <c r="K130" s="190" t="s">
        <v>22</v>
      </c>
      <c r="L130" s="191" t="s">
        <v>453</v>
      </c>
      <c r="M130" s="192" t="s">
        <v>18</v>
      </c>
      <c r="N130" s="193" t="s">
        <v>18</v>
      </c>
      <c r="O130" s="193">
        <v>6452688341</v>
      </c>
      <c r="P130" s="194" t="s">
        <v>222</v>
      </c>
      <c r="Q130" s="192">
        <v>251721</v>
      </c>
      <c r="R130" s="193" t="s">
        <v>846</v>
      </c>
      <c r="S130" s="195">
        <v>6456413288</v>
      </c>
      <c r="T130" s="194" t="s">
        <v>847</v>
      </c>
      <c r="U130" s="192">
        <v>241642</v>
      </c>
      <c r="V130" s="193" t="s">
        <v>846</v>
      </c>
      <c r="W130" s="193">
        <v>6561857008</v>
      </c>
      <c r="X130" s="194" t="s">
        <v>847</v>
      </c>
      <c r="Y130" s="192">
        <v>246802</v>
      </c>
      <c r="Z130" s="193" t="s">
        <v>846</v>
      </c>
      <c r="AA130" s="193">
        <v>6486270304</v>
      </c>
      <c r="AB130" s="194" t="s">
        <v>847</v>
      </c>
      <c r="AC130" s="192" t="s">
        <v>18</v>
      </c>
      <c r="AD130" s="193" t="s">
        <v>18</v>
      </c>
      <c r="AE130" s="193" t="s">
        <v>18</v>
      </c>
      <c r="AF130" s="194" t="s">
        <v>18</v>
      </c>
      <c r="AG130" s="192" t="s">
        <v>18</v>
      </c>
      <c r="AH130" s="193" t="s">
        <v>18</v>
      </c>
      <c r="AI130" s="193" t="s">
        <v>18</v>
      </c>
      <c r="AJ130" s="194" t="s">
        <v>18</v>
      </c>
      <c r="AK130" s="169"/>
      <c r="AL130" s="164">
        <v>0</v>
      </c>
      <c r="AM130" s="164">
        <f>IF(MID(B130,4,1)="D",1,0)</f>
        <v>1</v>
      </c>
      <c r="AN130" s="164" t="str">
        <f>LEFT(B130,2)</f>
        <v>SU</v>
      </c>
      <c r="AO130" s="153">
        <f t="shared" si="18"/>
        <v>0</v>
      </c>
      <c r="AP130" s="153">
        <f t="shared" si="29"/>
        <v>0</v>
      </c>
      <c r="AQ130" s="153">
        <f t="shared" si="29"/>
        <v>0</v>
      </c>
      <c r="AR130" s="153">
        <f t="shared" si="29"/>
        <v>1</v>
      </c>
      <c r="AS130" s="153">
        <f t="shared" si="29"/>
        <v>0</v>
      </c>
      <c r="AT130" s="153">
        <f t="shared" si="29"/>
        <v>0</v>
      </c>
      <c r="AU130" s="153">
        <f t="shared" si="29"/>
        <v>0</v>
      </c>
      <c r="AV130" s="153">
        <f t="shared" si="29"/>
        <v>0</v>
      </c>
      <c r="AW130" s="153">
        <f t="shared" si="29"/>
        <v>0</v>
      </c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94"/>
    </row>
    <row r="131" spans="2:60" ht="30" customHeight="1">
      <c r="B131" s="196" t="s">
        <v>1014</v>
      </c>
      <c r="C131" s="83" t="s">
        <v>1015</v>
      </c>
      <c r="D131" s="77" t="s">
        <v>989</v>
      </c>
      <c r="E131" s="197" t="s">
        <v>22</v>
      </c>
      <c r="F131" s="198" t="s">
        <v>22</v>
      </c>
      <c r="G131" s="198" t="s">
        <v>22</v>
      </c>
      <c r="H131" s="198" t="s">
        <v>22</v>
      </c>
      <c r="I131" s="198" t="s">
        <v>22</v>
      </c>
      <c r="J131" s="198" t="s">
        <v>22</v>
      </c>
      <c r="K131" s="198" t="s">
        <v>22</v>
      </c>
      <c r="L131" s="199" t="s">
        <v>453</v>
      </c>
      <c r="M131" s="200" t="s">
        <v>18</v>
      </c>
      <c r="N131" s="201" t="s">
        <v>18</v>
      </c>
      <c r="O131" s="201" t="s">
        <v>18</v>
      </c>
      <c r="P131" s="202" t="s">
        <v>222</v>
      </c>
      <c r="Q131" s="200" t="s">
        <v>18</v>
      </c>
      <c r="R131" s="201" t="s">
        <v>18</v>
      </c>
      <c r="S131" s="203">
        <v>3255323</v>
      </c>
      <c r="T131" s="202" t="s">
        <v>868</v>
      </c>
      <c r="U131" s="200" t="s">
        <v>18</v>
      </c>
      <c r="V131" s="201" t="s">
        <v>18</v>
      </c>
      <c r="W131" s="201">
        <v>3582136</v>
      </c>
      <c r="X131" s="202" t="s">
        <v>868</v>
      </c>
      <c r="Y131" s="200" t="s">
        <v>18</v>
      </c>
      <c r="Z131" s="201" t="s">
        <v>18</v>
      </c>
      <c r="AA131" s="201">
        <v>2706669</v>
      </c>
      <c r="AB131" s="202" t="s">
        <v>868</v>
      </c>
      <c r="AC131" s="200" t="s">
        <v>18</v>
      </c>
      <c r="AD131" s="201" t="s">
        <v>18</v>
      </c>
      <c r="AE131" s="201" t="s">
        <v>18</v>
      </c>
      <c r="AF131" s="202" t="s">
        <v>18</v>
      </c>
      <c r="AG131" s="200" t="s">
        <v>18</v>
      </c>
      <c r="AH131" s="201" t="s">
        <v>18</v>
      </c>
      <c r="AI131" s="201" t="s">
        <v>18</v>
      </c>
      <c r="AJ131" s="202" t="s">
        <v>18</v>
      </c>
      <c r="AK131" s="169"/>
      <c r="AL131" s="164">
        <v>0</v>
      </c>
      <c r="AM131" s="164">
        <f>IF(MID(B131,4,1)="D",1,0)</f>
        <v>1</v>
      </c>
      <c r="AN131" s="164" t="str">
        <f>LEFT(B131,2)</f>
        <v>SU</v>
      </c>
      <c r="AO131" s="153">
        <f t="shared" si="18"/>
        <v>0</v>
      </c>
      <c r="AP131" s="153">
        <f t="shared" si="29"/>
        <v>0</v>
      </c>
      <c r="AQ131" s="153">
        <f t="shared" si="29"/>
        <v>0</v>
      </c>
      <c r="AR131" s="153">
        <f t="shared" si="29"/>
        <v>1</v>
      </c>
      <c r="AS131" s="153">
        <f t="shared" si="29"/>
        <v>0</v>
      </c>
      <c r="AT131" s="153">
        <f t="shared" si="29"/>
        <v>0</v>
      </c>
      <c r="AU131" s="153">
        <f t="shared" si="29"/>
        <v>0</v>
      </c>
      <c r="AV131" s="153">
        <f t="shared" si="29"/>
        <v>0</v>
      </c>
      <c r="AW131" s="153">
        <f t="shared" si="29"/>
        <v>0</v>
      </c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202"/>
    </row>
    <row r="132" spans="2:60" ht="30" customHeight="1">
      <c r="B132" s="188" t="s">
        <v>1016</v>
      </c>
      <c r="C132" s="82" t="s">
        <v>1017</v>
      </c>
      <c r="D132" s="69" t="s">
        <v>993</v>
      </c>
      <c r="E132" s="189" t="s">
        <v>22</v>
      </c>
      <c r="F132" s="190" t="s">
        <v>22</v>
      </c>
      <c r="G132" s="190" t="s">
        <v>22</v>
      </c>
      <c r="H132" s="190" t="s">
        <v>22</v>
      </c>
      <c r="I132" s="190" t="s">
        <v>22</v>
      </c>
      <c r="J132" s="190" t="s">
        <v>22</v>
      </c>
      <c r="K132" s="190" t="s">
        <v>22</v>
      </c>
      <c r="L132" s="191" t="s">
        <v>453</v>
      </c>
      <c r="M132" s="192" t="s">
        <v>18</v>
      </c>
      <c r="N132" s="193" t="s">
        <v>18</v>
      </c>
      <c r="O132" s="193" t="s">
        <v>18</v>
      </c>
      <c r="P132" s="194" t="s">
        <v>222</v>
      </c>
      <c r="Q132" s="192" t="s">
        <v>18</v>
      </c>
      <c r="R132" s="193" t="s">
        <v>18</v>
      </c>
      <c r="S132" s="195">
        <v>26864100</v>
      </c>
      <c r="T132" s="194" t="s">
        <v>871</v>
      </c>
      <c r="U132" s="192" t="s">
        <v>18</v>
      </c>
      <c r="V132" s="193" t="s">
        <v>18</v>
      </c>
      <c r="W132" s="193">
        <v>22741698</v>
      </c>
      <c r="X132" s="194" t="s">
        <v>871</v>
      </c>
      <c r="Y132" s="192" t="s">
        <v>18</v>
      </c>
      <c r="Z132" s="193" t="s">
        <v>18</v>
      </c>
      <c r="AA132" s="193">
        <v>19530349</v>
      </c>
      <c r="AB132" s="194" t="s">
        <v>871</v>
      </c>
      <c r="AC132" s="192" t="s">
        <v>18</v>
      </c>
      <c r="AD132" s="193" t="s">
        <v>18</v>
      </c>
      <c r="AE132" s="193" t="s">
        <v>18</v>
      </c>
      <c r="AF132" s="194" t="s">
        <v>18</v>
      </c>
      <c r="AG132" s="192" t="s">
        <v>18</v>
      </c>
      <c r="AH132" s="193" t="s">
        <v>18</v>
      </c>
      <c r="AI132" s="193" t="s">
        <v>18</v>
      </c>
      <c r="AJ132" s="194" t="s">
        <v>18</v>
      </c>
      <c r="AK132" s="169"/>
      <c r="AL132" s="164">
        <v>0</v>
      </c>
      <c r="AM132" s="164">
        <f>IF(MID(B132,4,1)="D",1,0)</f>
        <v>1</v>
      </c>
      <c r="AN132" s="164" t="str">
        <f>LEFT(B132,2)</f>
        <v>SU</v>
      </c>
      <c r="AO132" s="153">
        <f t="shared" ref="AO132:AW193" si="30">IF($AN132=AO$3,1,0)</f>
        <v>0</v>
      </c>
      <c r="AP132" s="153">
        <f t="shared" si="29"/>
        <v>0</v>
      </c>
      <c r="AQ132" s="153">
        <f t="shared" si="29"/>
        <v>0</v>
      </c>
      <c r="AR132" s="153">
        <f t="shared" si="29"/>
        <v>1</v>
      </c>
      <c r="AS132" s="153">
        <f t="shared" si="29"/>
        <v>0</v>
      </c>
      <c r="AT132" s="153">
        <f t="shared" si="29"/>
        <v>0</v>
      </c>
      <c r="AU132" s="153">
        <f t="shared" si="29"/>
        <v>0</v>
      </c>
      <c r="AV132" s="153">
        <f t="shared" si="29"/>
        <v>0</v>
      </c>
      <c r="AW132" s="153">
        <f t="shared" si="29"/>
        <v>0</v>
      </c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94"/>
    </row>
    <row r="133" spans="2:60" ht="45">
      <c r="B133" s="196" t="s">
        <v>1018</v>
      </c>
      <c r="C133" s="83" t="s">
        <v>1019</v>
      </c>
      <c r="D133" s="77" t="s">
        <v>1020</v>
      </c>
      <c r="E133" s="197" t="s">
        <v>22</v>
      </c>
      <c r="F133" s="198" t="s">
        <v>22</v>
      </c>
      <c r="G133" s="198" t="s">
        <v>22</v>
      </c>
      <c r="H133" s="198" t="s">
        <v>22</v>
      </c>
      <c r="I133" s="198" t="s">
        <v>22</v>
      </c>
      <c r="J133" s="198" t="s">
        <v>22</v>
      </c>
      <c r="K133" s="198" t="s">
        <v>22</v>
      </c>
      <c r="L133" s="199" t="s">
        <v>453</v>
      </c>
      <c r="M133" s="200" t="s">
        <v>18</v>
      </c>
      <c r="N133" s="201" t="s">
        <v>18</v>
      </c>
      <c r="O133" s="201">
        <v>330179911</v>
      </c>
      <c r="P133" s="202" t="s">
        <v>222</v>
      </c>
      <c r="Q133" s="200" t="s">
        <v>18</v>
      </c>
      <c r="R133" s="201" t="s">
        <v>18</v>
      </c>
      <c r="S133" s="203">
        <v>318081964</v>
      </c>
      <c r="T133" s="202" t="s">
        <v>865</v>
      </c>
      <c r="U133" s="200" t="s">
        <v>18</v>
      </c>
      <c r="V133" s="201" t="s">
        <v>18</v>
      </c>
      <c r="W133" s="201">
        <v>312625007</v>
      </c>
      <c r="X133" s="202" t="s">
        <v>865</v>
      </c>
      <c r="Y133" s="200" t="s">
        <v>18</v>
      </c>
      <c r="Z133" s="201" t="s">
        <v>18</v>
      </c>
      <c r="AA133" s="201">
        <v>299163148</v>
      </c>
      <c r="AB133" s="202" t="s">
        <v>865</v>
      </c>
      <c r="AC133" s="200" t="s">
        <v>18</v>
      </c>
      <c r="AD133" s="201" t="s">
        <v>18</v>
      </c>
      <c r="AE133" s="201" t="s">
        <v>18</v>
      </c>
      <c r="AF133" s="202" t="s">
        <v>18</v>
      </c>
      <c r="AG133" s="200" t="s">
        <v>18</v>
      </c>
      <c r="AH133" s="201" t="s">
        <v>18</v>
      </c>
      <c r="AI133" s="201" t="s">
        <v>18</v>
      </c>
      <c r="AJ133" s="202" t="s">
        <v>18</v>
      </c>
      <c r="AK133" s="169"/>
      <c r="AL133" s="164">
        <v>0</v>
      </c>
      <c r="AM133" s="164">
        <f>IF(MID(B133,4,1)="D",1,0)</f>
        <v>1</v>
      </c>
      <c r="AN133" s="164" t="str">
        <f>LEFT(B133,2)</f>
        <v>SU</v>
      </c>
      <c r="AO133" s="153">
        <f t="shared" si="30"/>
        <v>0</v>
      </c>
      <c r="AP133" s="153">
        <f t="shared" si="29"/>
        <v>0</v>
      </c>
      <c r="AQ133" s="153">
        <f t="shared" si="29"/>
        <v>0</v>
      </c>
      <c r="AR133" s="153">
        <f t="shared" si="29"/>
        <v>1</v>
      </c>
      <c r="AS133" s="153">
        <f t="shared" si="29"/>
        <v>0</v>
      </c>
      <c r="AT133" s="153">
        <f t="shared" si="29"/>
        <v>0</v>
      </c>
      <c r="AU133" s="153">
        <f t="shared" si="29"/>
        <v>0</v>
      </c>
      <c r="AV133" s="153">
        <f t="shared" si="29"/>
        <v>0</v>
      </c>
      <c r="AW133" s="153">
        <f t="shared" si="29"/>
        <v>0</v>
      </c>
      <c r="AX133" s="153"/>
      <c r="AY133" s="153"/>
      <c r="AZ133" s="153"/>
      <c r="BA133" s="153"/>
      <c r="BB133" s="153"/>
      <c r="BC133" s="153"/>
      <c r="BD133" s="153"/>
      <c r="BE133" s="153"/>
      <c r="BF133" s="153"/>
      <c r="BG133" s="153"/>
      <c r="BH133" s="202"/>
    </row>
    <row r="134" spans="2:60" ht="30" customHeight="1">
      <c r="B134" s="166"/>
      <c r="C134" s="18"/>
      <c r="D134" s="67"/>
      <c r="E134" s="206"/>
      <c r="F134" s="167"/>
      <c r="G134" s="167"/>
      <c r="H134" s="167"/>
      <c r="I134" s="167"/>
      <c r="J134" s="167"/>
      <c r="K134" s="167"/>
      <c r="L134" s="167"/>
      <c r="M134" s="168"/>
      <c r="N134" s="169"/>
      <c r="O134" s="169"/>
      <c r="P134" s="171"/>
      <c r="Q134" s="168"/>
      <c r="R134" s="169"/>
      <c r="S134" s="169"/>
      <c r="T134" s="171"/>
      <c r="U134" s="168"/>
      <c r="V134" s="169"/>
      <c r="W134" s="169"/>
      <c r="X134" s="171"/>
      <c r="Y134" s="168"/>
      <c r="Z134" s="169"/>
      <c r="AA134" s="169"/>
      <c r="AB134" s="171"/>
      <c r="AC134" s="168"/>
      <c r="AD134" s="169"/>
      <c r="AE134" s="143"/>
      <c r="AF134" s="171"/>
      <c r="AG134" s="168"/>
      <c r="AH134" s="169"/>
      <c r="AI134" s="169"/>
      <c r="AJ134" s="171"/>
      <c r="AK134" s="169"/>
      <c r="AL134" s="164"/>
      <c r="AM134" s="164"/>
      <c r="AN134" s="164"/>
      <c r="AO134" s="153"/>
      <c r="AP134" s="153"/>
      <c r="AQ134" s="153"/>
      <c r="AR134" s="153"/>
      <c r="AS134" s="153"/>
      <c r="AT134" s="153"/>
      <c r="AU134" s="153"/>
      <c r="AV134" s="153"/>
      <c r="AW134" s="153"/>
      <c r="AX134" s="153"/>
      <c r="AY134" s="153"/>
      <c r="AZ134" s="153"/>
      <c r="BA134" s="153"/>
      <c r="BB134" s="153"/>
      <c r="BC134" s="153"/>
      <c r="BD134" s="153"/>
      <c r="BE134" s="153"/>
      <c r="BF134" s="153"/>
      <c r="BG134" s="153"/>
      <c r="BH134" s="171"/>
    </row>
    <row r="135" spans="2:60" ht="30" customHeight="1">
      <c r="B135" s="166"/>
      <c r="C135" s="18"/>
      <c r="D135" s="67"/>
      <c r="E135" s="206"/>
      <c r="F135" s="167"/>
      <c r="G135" s="167"/>
      <c r="H135" s="167"/>
      <c r="I135" s="167"/>
      <c r="J135" s="167"/>
      <c r="K135" s="167"/>
      <c r="L135" s="167"/>
      <c r="M135" s="168"/>
      <c r="N135" s="169"/>
      <c r="O135" s="169"/>
      <c r="P135" s="171"/>
      <c r="Q135" s="168"/>
      <c r="R135" s="169"/>
      <c r="S135" s="169"/>
      <c r="T135" s="171"/>
      <c r="U135" s="168"/>
      <c r="V135" s="169"/>
      <c r="W135" s="169"/>
      <c r="X135" s="171"/>
      <c r="Y135" s="168"/>
      <c r="Z135" s="169"/>
      <c r="AA135" s="169"/>
      <c r="AB135" s="171"/>
      <c r="AC135" s="168"/>
      <c r="AD135" s="169"/>
      <c r="AE135" s="143"/>
      <c r="AF135" s="171"/>
      <c r="AG135" s="168"/>
      <c r="AH135" s="169"/>
      <c r="AI135" s="169"/>
      <c r="AJ135" s="171"/>
      <c r="AK135" s="169"/>
      <c r="AL135" s="164"/>
      <c r="AM135" s="164"/>
      <c r="AN135" s="164"/>
      <c r="AO135" s="153"/>
      <c r="AP135" s="153"/>
      <c r="AQ135" s="153"/>
      <c r="AR135" s="153"/>
      <c r="AS135" s="153"/>
      <c r="AT135" s="153"/>
      <c r="AU135" s="153"/>
      <c r="AV135" s="153"/>
      <c r="AW135" s="153"/>
      <c r="AX135" s="153"/>
      <c r="AY135" s="153"/>
      <c r="AZ135" s="153"/>
      <c r="BA135" s="153"/>
      <c r="BB135" s="153"/>
      <c r="BC135" s="153"/>
      <c r="BD135" s="153"/>
      <c r="BE135" s="153"/>
      <c r="BF135" s="153"/>
      <c r="BG135" s="153"/>
      <c r="BH135" s="171"/>
    </row>
    <row r="136" spans="2:60" ht="30" customHeight="1">
      <c r="B136" s="124" t="s">
        <v>313</v>
      </c>
      <c r="C136" s="124"/>
      <c r="D136" s="72"/>
      <c r="E136" s="25"/>
      <c r="F136" s="167"/>
      <c r="G136" s="167"/>
      <c r="H136" s="2"/>
      <c r="I136" s="167"/>
      <c r="J136" s="167"/>
      <c r="K136" s="167"/>
      <c r="L136" s="2"/>
      <c r="M136" s="207"/>
      <c r="N136" s="143"/>
      <c r="O136" s="208"/>
      <c r="P136" s="145"/>
      <c r="Q136" s="207"/>
      <c r="R136" s="143"/>
      <c r="S136" s="208"/>
      <c r="T136" s="145"/>
      <c r="U136" s="168"/>
      <c r="V136" s="143"/>
      <c r="W136" s="208"/>
      <c r="X136" s="145"/>
      <c r="Y136" s="142"/>
      <c r="Z136" s="143"/>
      <c r="AA136" s="144"/>
      <c r="AB136" s="145"/>
      <c r="AC136" s="147"/>
      <c r="AD136" s="143"/>
      <c r="AE136" s="143"/>
      <c r="AF136" s="145"/>
      <c r="AG136" s="147"/>
      <c r="AH136" s="148"/>
      <c r="AI136" s="149"/>
      <c r="AJ136" s="150"/>
      <c r="AK136" s="151"/>
      <c r="AL136" s="164"/>
      <c r="AM136" s="164"/>
      <c r="AN136" s="164"/>
      <c r="AO136" s="153"/>
      <c r="AP136" s="153"/>
      <c r="AQ136" s="153"/>
      <c r="AR136" s="153"/>
      <c r="AS136" s="153"/>
      <c r="AT136" s="153"/>
      <c r="AU136" s="153"/>
      <c r="AV136" s="153"/>
      <c r="AW136" s="153"/>
      <c r="AX136" s="153"/>
      <c r="AY136" s="153"/>
      <c r="AZ136" s="153"/>
      <c r="BA136" s="153"/>
      <c r="BB136" s="153"/>
      <c r="BC136" s="153"/>
      <c r="BD136" s="153"/>
      <c r="BE136" s="153"/>
      <c r="BF136" s="153"/>
      <c r="BG136" s="153"/>
      <c r="BH136" s="150"/>
    </row>
    <row r="137" spans="2:60" ht="30">
      <c r="B137" s="156" t="s">
        <v>1021</v>
      </c>
      <c r="C137" s="65" t="s">
        <v>1022</v>
      </c>
      <c r="D137" s="66" t="s">
        <v>1023</v>
      </c>
      <c r="E137" s="157" t="s">
        <v>1024</v>
      </c>
      <c r="F137" s="158" t="s">
        <v>74</v>
      </c>
      <c r="G137" s="158" t="s">
        <v>70</v>
      </c>
      <c r="H137" s="159" t="s">
        <v>470</v>
      </c>
      <c r="I137" s="159" t="s">
        <v>471</v>
      </c>
      <c r="J137" s="159" t="s">
        <v>472</v>
      </c>
      <c r="K137" s="159" t="s">
        <v>473</v>
      </c>
      <c r="L137" s="159" t="s">
        <v>454</v>
      </c>
      <c r="M137" s="160" t="s">
        <v>18</v>
      </c>
      <c r="N137" s="161" t="s">
        <v>18</v>
      </c>
      <c r="O137" s="162">
        <v>895935273</v>
      </c>
      <c r="P137" s="163" t="s">
        <v>497</v>
      </c>
      <c r="Q137" s="160" t="s">
        <v>18</v>
      </c>
      <c r="R137" s="161" t="s">
        <v>18</v>
      </c>
      <c r="S137" s="162">
        <v>907596550</v>
      </c>
      <c r="T137" s="163" t="s">
        <v>498</v>
      </c>
      <c r="U137" s="160" t="s">
        <v>18</v>
      </c>
      <c r="V137" s="161" t="s">
        <v>18</v>
      </c>
      <c r="W137" s="162">
        <v>866589985</v>
      </c>
      <c r="X137" s="163" t="s">
        <v>1025</v>
      </c>
      <c r="Y137" s="160" t="s">
        <v>18</v>
      </c>
      <c r="Z137" s="161" t="s">
        <v>18</v>
      </c>
      <c r="AA137" s="162">
        <v>827271532</v>
      </c>
      <c r="AB137" s="163" t="s">
        <v>500</v>
      </c>
      <c r="AC137" s="160" t="s">
        <v>18</v>
      </c>
      <c r="AD137" s="161" t="s">
        <v>18</v>
      </c>
      <c r="AE137" s="161">
        <v>853782648</v>
      </c>
      <c r="AF137" s="163" t="s">
        <v>501</v>
      </c>
      <c r="AG137" s="160" t="s">
        <v>18</v>
      </c>
      <c r="AH137" s="161" t="s">
        <v>18</v>
      </c>
      <c r="AI137" s="162" t="s">
        <v>18</v>
      </c>
      <c r="AJ137" s="163" t="s">
        <v>18</v>
      </c>
      <c r="AK137" s="169"/>
      <c r="AL137" s="164">
        <v>1</v>
      </c>
      <c r="AM137" s="164">
        <f t="shared" ref="AM137:AM166" si="31">IF(MID(B137,4,1)="D",1,0)</f>
        <v>0</v>
      </c>
      <c r="AN137" s="164" t="str">
        <f t="shared" ref="AN137:AN166" si="32">LEFT(B137,2)</f>
        <v>FA</v>
      </c>
      <c r="AO137" s="153">
        <f t="shared" si="30"/>
        <v>0</v>
      </c>
      <c r="AP137" s="153">
        <f t="shared" si="29"/>
        <v>0</v>
      </c>
      <c r="AQ137" s="153">
        <f t="shared" si="29"/>
        <v>0</v>
      </c>
      <c r="AR137" s="153">
        <f t="shared" si="29"/>
        <v>0</v>
      </c>
      <c r="AS137" s="153">
        <f t="shared" si="29"/>
        <v>1</v>
      </c>
      <c r="AT137" s="153">
        <f t="shared" si="29"/>
        <v>0</v>
      </c>
      <c r="AU137" s="153">
        <f t="shared" si="29"/>
        <v>0</v>
      </c>
      <c r="AV137" s="153">
        <f t="shared" si="29"/>
        <v>0</v>
      </c>
      <c r="AW137" s="153">
        <f t="shared" si="29"/>
        <v>0</v>
      </c>
      <c r="AX137" s="153"/>
      <c r="AY137" s="153">
        <v>0</v>
      </c>
      <c r="AZ137" s="153">
        <v>0</v>
      </c>
      <c r="BA137" s="153">
        <v>1</v>
      </c>
      <c r="BB137" s="153">
        <v>0</v>
      </c>
      <c r="BC137" s="153">
        <v>0</v>
      </c>
      <c r="BD137" s="153">
        <v>1</v>
      </c>
      <c r="BE137" s="153"/>
      <c r="BF137" s="153" t="str">
        <f>IF(AY137=1,"A1",IF(AZ137=1,"A2",IF(BA137=1,"A3",0)))</f>
        <v>A3</v>
      </c>
      <c r="BG137" s="153" t="str">
        <f>IF(BB137=1,"B1",IF(BC137=1,"B2",IF(BD137=1,"B3",0)))</f>
        <v>B3</v>
      </c>
      <c r="BH137" s="163" t="str">
        <f t="shared" ref="BH137" si="33">CONCATENATE(BF137,";",BG137)</f>
        <v>A3;B3</v>
      </c>
    </row>
    <row r="138" spans="2:60" ht="60">
      <c r="B138" s="166" t="s">
        <v>1026</v>
      </c>
      <c r="C138" s="17" t="s">
        <v>1027</v>
      </c>
      <c r="D138" s="67" t="s">
        <v>1028</v>
      </c>
      <c r="E138" s="154" t="s">
        <v>1029</v>
      </c>
      <c r="F138" s="140" t="s">
        <v>74</v>
      </c>
      <c r="G138" s="140" t="s">
        <v>70</v>
      </c>
      <c r="H138" s="167" t="s">
        <v>470</v>
      </c>
      <c r="I138" s="167" t="s">
        <v>471</v>
      </c>
      <c r="J138" s="167" t="s">
        <v>472</v>
      </c>
      <c r="K138" s="167" t="s">
        <v>473</v>
      </c>
      <c r="L138" s="167" t="s">
        <v>454</v>
      </c>
      <c r="M138" s="168" t="s">
        <v>18</v>
      </c>
      <c r="N138" s="143" t="s">
        <v>18</v>
      </c>
      <c r="O138" s="169" t="s">
        <v>18</v>
      </c>
      <c r="P138" s="145" t="s">
        <v>18</v>
      </c>
      <c r="Q138" s="168" t="s">
        <v>18</v>
      </c>
      <c r="R138" s="143" t="s">
        <v>18</v>
      </c>
      <c r="S138" s="169" t="s">
        <v>18</v>
      </c>
      <c r="T138" s="145" t="s">
        <v>18</v>
      </c>
      <c r="U138" s="168" t="s">
        <v>18</v>
      </c>
      <c r="V138" s="143" t="s">
        <v>18</v>
      </c>
      <c r="W138" s="169" t="s">
        <v>18</v>
      </c>
      <c r="X138" s="145" t="s">
        <v>18</v>
      </c>
      <c r="Y138" s="168">
        <v>33684</v>
      </c>
      <c r="Z138" s="143" t="s">
        <v>1030</v>
      </c>
      <c r="AA138" s="169">
        <v>478116887.13999999</v>
      </c>
      <c r="AB138" s="145" t="s">
        <v>1030</v>
      </c>
      <c r="AC138" s="168">
        <v>32525</v>
      </c>
      <c r="AD138" s="143" t="s">
        <v>1030</v>
      </c>
      <c r="AE138" s="143">
        <v>465223858.23000002</v>
      </c>
      <c r="AF138" s="145" t="s">
        <v>1030</v>
      </c>
      <c r="AG138" s="168" t="s">
        <v>18</v>
      </c>
      <c r="AH138" s="143" t="s">
        <v>18</v>
      </c>
      <c r="AI138" s="169" t="s">
        <v>18</v>
      </c>
      <c r="AJ138" s="145" t="s">
        <v>18</v>
      </c>
      <c r="AK138" s="169"/>
      <c r="AL138" s="164">
        <v>0</v>
      </c>
      <c r="AM138" s="164">
        <f t="shared" si="31"/>
        <v>0</v>
      </c>
      <c r="AN138" s="164" t="str">
        <f t="shared" si="32"/>
        <v>FA</v>
      </c>
      <c r="AO138" s="153">
        <f t="shared" si="30"/>
        <v>0</v>
      </c>
      <c r="AP138" s="153">
        <f t="shared" si="29"/>
        <v>0</v>
      </c>
      <c r="AQ138" s="153">
        <f t="shared" si="29"/>
        <v>0</v>
      </c>
      <c r="AR138" s="153">
        <f t="shared" si="29"/>
        <v>0</v>
      </c>
      <c r="AS138" s="153">
        <f t="shared" si="29"/>
        <v>1</v>
      </c>
      <c r="AT138" s="153">
        <f t="shared" si="29"/>
        <v>0</v>
      </c>
      <c r="AU138" s="153">
        <f t="shared" si="29"/>
        <v>0</v>
      </c>
      <c r="AV138" s="153">
        <f t="shared" si="29"/>
        <v>0</v>
      </c>
      <c r="AW138" s="153">
        <f t="shared" si="29"/>
        <v>0</v>
      </c>
      <c r="AX138" s="153"/>
      <c r="AY138" s="216"/>
      <c r="AZ138" s="216"/>
      <c r="BA138" s="216"/>
      <c r="BB138" s="216"/>
      <c r="BC138" s="216"/>
      <c r="BD138" s="216"/>
      <c r="BE138" s="153"/>
      <c r="BF138" s="153"/>
      <c r="BG138" s="153"/>
      <c r="BH138" s="145"/>
    </row>
    <row r="139" spans="2:60" ht="45">
      <c r="B139" s="156" t="s">
        <v>1031</v>
      </c>
      <c r="C139" s="65" t="s">
        <v>1032</v>
      </c>
      <c r="D139" s="66" t="s">
        <v>1033</v>
      </c>
      <c r="E139" s="157" t="s">
        <v>1034</v>
      </c>
      <c r="F139" s="158" t="s">
        <v>74</v>
      </c>
      <c r="G139" s="158" t="s">
        <v>70</v>
      </c>
      <c r="H139" s="159" t="s">
        <v>470</v>
      </c>
      <c r="I139" s="159" t="s">
        <v>471</v>
      </c>
      <c r="J139" s="159" t="s">
        <v>472</v>
      </c>
      <c r="K139" s="159" t="s">
        <v>473</v>
      </c>
      <c r="L139" s="159" t="s">
        <v>454</v>
      </c>
      <c r="M139" s="160" t="s">
        <v>18</v>
      </c>
      <c r="N139" s="161" t="s">
        <v>18</v>
      </c>
      <c r="O139" s="162" t="s">
        <v>18</v>
      </c>
      <c r="P139" s="163" t="s">
        <v>18</v>
      </c>
      <c r="Q139" s="160" t="s">
        <v>18</v>
      </c>
      <c r="R139" s="161" t="s">
        <v>18</v>
      </c>
      <c r="S139" s="162" t="s">
        <v>18</v>
      </c>
      <c r="T139" s="163" t="s">
        <v>18</v>
      </c>
      <c r="U139" s="160" t="s">
        <v>18</v>
      </c>
      <c r="V139" s="161" t="s">
        <v>18</v>
      </c>
      <c r="W139" s="162" t="s">
        <v>18</v>
      </c>
      <c r="X139" s="163" t="s">
        <v>18</v>
      </c>
      <c r="Y139" s="160">
        <v>32055</v>
      </c>
      <c r="Z139" s="161" t="s">
        <v>1030</v>
      </c>
      <c r="AA139" s="162">
        <v>327021065.96999997</v>
      </c>
      <c r="AB139" s="163" t="s">
        <v>1030</v>
      </c>
      <c r="AC139" s="160">
        <v>31456</v>
      </c>
      <c r="AD139" s="161" t="s">
        <v>1030</v>
      </c>
      <c r="AE139" s="161">
        <v>324353716.87</v>
      </c>
      <c r="AF139" s="163" t="s">
        <v>1030</v>
      </c>
      <c r="AG139" s="160" t="s">
        <v>18</v>
      </c>
      <c r="AH139" s="161" t="s">
        <v>18</v>
      </c>
      <c r="AI139" s="162" t="s">
        <v>18</v>
      </c>
      <c r="AJ139" s="163" t="s">
        <v>18</v>
      </c>
      <c r="AK139" s="169"/>
      <c r="AL139" s="164">
        <v>0</v>
      </c>
      <c r="AM139" s="164">
        <f t="shared" si="31"/>
        <v>0</v>
      </c>
      <c r="AN139" s="164" t="str">
        <f t="shared" si="32"/>
        <v>FA</v>
      </c>
      <c r="AO139" s="153">
        <f t="shared" si="30"/>
        <v>0</v>
      </c>
      <c r="AP139" s="153">
        <f t="shared" si="29"/>
        <v>0</v>
      </c>
      <c r="AQ139" s="153">
        <f t="shared" si="29"/>
        <v>0</v>
      </c>
      <c r="AR139" s="153">
        <f t="shared" si="29"/>
        <v>0</v>
      </c>
      <c r="AS139" s="153">
        <f t="shared" si="29"/>
        <v>1</v>
      </c>
      <c r="AT139" s="153">
        <f t="shared" si="29"/>
        <v>0</v>
      </c>
      <c r="AU139" s="153">
        <f t="shared" si="29"/>
        <v>0</v>
      </c>
      <c r="AV139" s="153">
        <f t="shared" si="29"/>
        <v>0</v>
      </c>
      <c r="AW139" s="153">
        <f t="shared" si="29"/>
        <v>0</v>
      </c>
      <c r="AX139" s="153"/>
      <c r="AY139" s="216"/>
      <c r="AZ139" s="216"/>
      <c r="BA139" s="216"/>
      <c r="BB139" s="216"/>
      <c r="BC139" s="216"/>
      <c r="BD139" s="216"/>
      <c r="BE139" s="153"/>
      <c r="BF139" s="153"/>
      <c r="BG139" s="153"/>
      <c r="BH139" s="163"/>
    </row>
    <row r="140" spans="2:60" ht="30" customHeight="1">
      <c r="B140" s="166" t="s">
        <v>1035</v>
      </c>
      <c r="C140" s="17" t="s">
        <v>1036</v>
      </c>
      <c r="D140" s="67" t="s">
        <v>1037</v>
      </c>
      <c r="E140" s="154" t="s">
        <v>1038</v>
      </c>
      <c r="F140" s="140" t="s">
        <v>74</v>
      </c>
      <c r="G140" s="140" t="s">
        <v>70</v>
      </c>
      <c r="H140" s="167" t="s">
        <v>470</v>
      </c>
      <c r="I140" s="167" t="s">
        <v>471</v>
      </c>
      <c r="J140" s="167" t="s">
        <v>472</v>
      </c>
      <c r="K140" s="167" t="s">
        <v>473</v>
      </c>
      <c r="L140" s="167" t="s">
        <v>454</v>
      </c>
      <c r="M140" s="168" t="s">
        <v>18</v>
      </c>
      <c r="N140" s="143" t="s">
        <v>18</v>
      </c>
      <c r="O140" s="169" t="s">
        <v>18</v>
      </c>
      <c r="P140" s="145" t="s">
        <v>18</v>
      </c>
      <c r="Q140" s="168" t="s">
        <v>18</v>
      </c>
      <c r="R140" s="143" t="s">
        <v>18</v>
      </c>
      <c r="S140" s="169" t="s">
        <v>18</v>
      </c>
      <c r="T140" s="145" t="s">
        <v>18</v>
      </c>
      <c r="U140" s="168" t="s">
        <v>18</v>
      </c>
      <c r="V140" s="143" t="s">
        <v>18</v>
      </c>
      <c r="W140" s="169" t="s">
        <v>18</v>
      </c>
      <c r="X140" s="145" t="s">
        <v>18</v>
      </c>
      <c r="Y140" s="168">
        <v>44994</v>
      </c>
      <c r="Z140" s="143" t="s">
        <v>1030</v>
      </c>
      <c r="AA140" s="169">
        <v>461791210.25999999</v>
      </c>
      <c r="AB140" s="145" t="s">
        <v>1030</v>
      </c>
      <c r="AC140" s="168">
        <v>43927</v>
      </c>
      <c r="AD140" s="143" t="s">
        <v>1030</v>
      </c>
      <c r="AE140" s="143">
        <v>447278614.79999995</v>
      </c>
      <c r="AF140" s="145" t="s">
        <v>1030</v>
      </c>
      <c r="AG140" s="168" t="s">
        <v>18</v>
      </c>
      <c r="AH140" s="143" t="s">
        <v>18</v>
      </c>
      <c r="AI140" s="169" t="s">
        <v>18</v>
      </c>
      <c r="AJ140" s="145" t="s">
        <v>18</v>
      </c>
      <c r="AK140" s="169"/>
      <c r="AL140" s="164">
        <v>1</v>
      </c>
      <c r="AM140" s="164">
        <f t="shared" si="31"/>
        <v>0</v>
      </c>
      <c r="AN140" s="164" t="str">
        <f t="shared" si="32"/>
        <v>FA</v>
      </c>
      <c r="AO140" s="153">
        <f t="shared" si="30"/>
        <v>0</v>
      </c>
      <c r="AP140" s="153">
        <f t="shared" si="29"/>
        <v>0</v>
      </c>
      <c r="AQ140" s="153">
        <f t="shared" si="29"/>
        <v>0</v>
      </c>
      <c r="AR140" s="153">
        <f t="shared" si="29"/>
        <v>0</v>
      </c>
      <c r="AS140" s="153">
        <f t="shared" si="29"/>
        <v>1</v>
      </c>
      <c r="AT140" s="153">
        <f t="shared" si="29"/>
        <v>0</v>
      </c>
      <c r="AU140" s="153">
        <f t="shared" si="29"/>
        <v>0</v>
      </c>
      <c r="AV140" s="153">
        <f t="shared" si="29"/>
        <v>0</v>
      </c>
      <c r="AW140" s="153">
        <f t="shared" si="29"/>
        <v>0</v>
      </c>
      <c r="AX140" s="153"/>
      <c r="AY140" s="153">
        <v>0</v>
      </c>
      <c r="AZ140" s="153">
        <v>0</v>
      </c>
      <c r="BA140" s="153">
        <v>1</v>
      </c>
      <c r="BB140" s="153">
        <v>0</v>
      </c>
      <c r="BC140" s="153">
        <v>0</v>
      </c>
      <c r="BD140" s="153">
        <v>1</v>
      </c>
      <c r="BE140" s="153"/>
      <c r="BF140" s="153" t="str">
        <f t="shared" ref="BF140:BF158" si="34">IF(AY140=1,"A1",IF(AZ140=1,"A2",IF(BA140=1,"A3",0)))</f>
        <v>A3</v>
      </c>
      <c r="BG140" s="153" t="str">
        <f t="shared" ref="BG140:BG158" si="35">IF(BB140=1,"B1",IF(BC140=1,"B2",IF(BD140=1,"B3",0)))</f>
        <v>B3</v>
      </c>
      <c r="BH140" s="145" t="str">
        <f t="shared" ref="BH140:BH143" si="36">CONCATENATE(BF140,";",BG140)</f>
        <v>A3;B3</v>
      </c>
    </row>
    <row r="141" spans="2:60" ht="63" customHeight="1">
      <c r="B141" s="156" t="s">
        <v>1039</v>
      </c>
      <c r="C141" s="65" t="s">
        <v>1040</v>
      </c>
      <c r="D141" s="66" t="s">
        <v>1041</v>
      </c>
      <c r="E141" s="157" t="s">
        <v>1042</v>
      </c>
      <c r="F141" s="158" t="s">
        <v>74</v>
      </c>
      <c r="G141" s="158" t="s">
        <v>70</v>
      </c>
      <c r="H141" s="159" t="s">
        <v>470</v>
      </c>
      <c r="I141" s="159" t="s">
        <v>471</v>
      </c>
      <c r="J141" s="159" t="s">
        <v>472</v>
      </c>
      <c r="K141" s="159" t="s">
        <v>473</v>
      </c>
      <c r="L141" s="159" t="s">
        <v>454</v>
      </c>
      <c r="M141" s="160" t="s">
        <v>18</v>
      </c>
      <c r="N141" s="161" t="s">
        <v>18</v>
      </c>
      <c r="O141" s="162" t="s">
        <v>18</v>
      </c>
      <c r="P141" s="163" t="s">
        <v>18</v>
      </c>
      <c r="Q141" s="160" t="s">
        <v>18</v>
      </c>
      <c r="R141" s="161" t="s">
        <v>18</v>
      </c>
      <c r="S141" s="162" t="s">
        <v>18</v>
      </c>
      <c r="T141" s="163" t="s">
        <v>18</v>
      </c>
      <c r="U141" s="160" t="s">
        <v>18</v>
      </c>
      <c r="V141" s="161" t="s">
        <v>18</v>
      </c>
      <c r="W141" s="162" t="s">
        <v>18</v>
      </c>
      <c r="X141" s="163" t="s">
        <v>18</v>
      </c>
      <c r="Y141" s="160">
        <v>1009</v>
      </c>
      <c r="Z141" s="161" t="s">
        <v>1030</v>
      </c>
      <c r="AA141" s="162">
        <v>9487774.8200000003</v>
      </c>
      <c r="AB141" s="163" t="s">
        <v>1030</v>
      </c>
      <c r="AC141" s="160">
        <v>1262</v>
      </c>
      <c r="AD141" s="161" t="s">
        <v>1030</v>
      </c>
      <c r="AE141" s="161">
        <v>13133978.290000001</v>
      </c>
      <c r="AF141" s="163" t="s">
        <v>1030</v>
      </c>
      <c r="AG141" s="160" t="s">
        <v>18</v>
      </c>
      <c r="AH141" s="161" t="s">
        <v>18</v>
      </c>
      <c r="AI141" s="162" t="s">
        <v>18</v>
      </c>
      <c r="AJ141" s="163" t="s">
        <v>18</v>
      </c>
      <c r="AK141" s="169"/>
      <c r="AL141" s="164">
        <v>1</v>
      </c>
      <c r="AM141" s="164">
        <f t="shared" si="31"/>
        <v>0</v>
      </c>
      <c r="AN141" s="164" t="str">
        <f t="shared" si="32"/>
        <v>FA</v>
      </c>
      <c r="AO141" s="153">
        <f t="shared" si="30"/>
        <v>0</v>
      </c>
      <c r="AP141" s="153">
        <f t="shared" si="29"/>
        <v>0</v>
      </c>
      <c r="AQ141" s="153">
        <f t="shared" si="29"/>
        <v>0</v>
      </c>
      <c r="AR141" s="153">
        <f t="shared" si="29"/>
        <v>0</v>
      </c>
      <c r="AS141" s="153">
        <f t="shared" si="29"/>
        <v>1</v>
      </c>
      <c r="AT141" s="153">
        <f t="shared" si="29"/>
        <v>0</v>
      </c>
      <c r="AU141" s="153">
        <f t="shared" si="29"/>
        <v>0</v>
      </c>
      <c r="AV141" s="153">
        <f t="shared" si="29"/>
        <v>0</v>
      </c>
      <c r="AW141" s="153">
        <f t="shared" si="29"/>
        <v>0</v>
      </c>
      <c r="AX141" s="153"/>
      <c r="AY141" s="153">
        <v>0</v>
      </c>
      <c r="AZ141" s="153">
        <v>0</v>
      </c>
      <c r="BA141" s="153">
        <v>1</v>
      </c>
      <c r="BB141" s="153">
        <v>0</v>
      </c>
      <c r="BC141" s="153">
        <v>0</v>
      </c>
      <c r="BD141" s="153">
        <v>1</v>
      </c>
      <c r="BE141" s="153"/>
      <c r="BF141" s="153" t="str">
        <f t="shared" si="34"/>
        <v>A3</v>
      </c>
      <c r="BG141" s="153" t="str">
        <f t="shared" si="35"/>
        <v>B3</v>
      </c>
      <c r="BH141" s="163" t="str">
        <f t="shared" si="36"/>
        <v>A3;B3</v>
      </c>
    </row>
    <row r="142" spans="2:60" ht="45">
      <c r="B142" s="166" t="s">
        <v>1043</v>
      </c>
      <c r="C142" s="17" t="s">
        <v>1044</v>
      </c>
      <c r="D142" s="67" t="s">
        <v>1045</v>
      </c>
      <c r="E142" s="154" t="s">
        <v>1046</v>
      </c>
      <c r="F142" s="140" t="s">
        <v>74</v>
      </c>
      <c r="G142" s="140" t="s">
        <v>70</v>
      </c>
      <c r="H142" s="167" t="s">
        <v>470</v>
      </c>
      <c r="I142" s="167" t="s">
        <v>471</v>
      </c>
      <c r="J142" s="167" t="s">
        <v>472</v>
      </c>
      <c r="K142" s="167" t="s">
        <v>473</v>
      </c>
      <c r="L142" s="167" t="s">
        <v>454</v>
      </c>
      <c r="M142" s="168" t="s">
        <v>18</v>
      </c>
      <c r="N142" s="143" t="s">
        <v>18</v>
      </c>
      <c r="O142" s="169" t="s">
        <v>18</v>
      </c>
      <c r="P142" s="145" t="s">
        <v>18</v>
      </c>
      <c r="Q142" s="168" t="s">
        <v>18</v>
      </c>
      <c r="R142" s="143" t="s">
        <v>18</v>
      </c>
      <c r="S142" s="169" t="s">
        <v>18</v>
      </c>
      <c r="T142" s="145" t="s">
        <v>18</v>
      </c>
      <c r="U142" s="168" t="s">
        <v>18</v>
      </c>
      <c r="V142" s="143" t="s">
        <v>18</v>
      </c>
      <c r="W142" s="169" t="s">
        <v>18</v>
      </c>
      <c r="X142" s="145" t="s">
        <v>18</v>
      </c>
      <c r="Y142" s="168">
        <v>154</v>
      </c>
      <c r="Z142" s="143" t="s">
        <v>1030</v>
      </c>
      <c r="AA142" s="169">
        <v>1223006.1399999999</v>
      </c>
      <c r="AB142" s="145" t="s">
        <v>1030</v>
      </c>
      <c r="AC142" s="168">
        <v>104</v>
      </c>
      <c r="AD142" s="143" t="s">
        <v>1030</v>
      </c>
      <c r="AE142" s="143">
        <v>1028171.61</v>
      </c>
      <c r="AF142" s="145" t="s">
        <v>1030</v>
      </c>
      <c r="AG142" s="168" t="s">
        <v>18</v>
      </c>
      <c r="AH142" s="143" t="s">
        <v>18</v>
      </c>
      <c r="AI142" s="169" t="s">
        <v>18</v>
      </c>
      <c r="AJ142" s="145" t="s">
        <v>18</v>
      </c>
      <c r="AK142" s="169"/>
      <c r="AL142" s="164">
        <v>1</v>
      </c>
      <c r="AM142" s="164">
        <f t="shared" si="31"/>
        <v>0</v>
      </c>
      <c r="AN142" s="164" t="str">
        <f t="shared" si="32"/>
        <v>FA</v>
      </c>
      <c r="AO142" s="153">
        <f t="shared" si="30"/>
        <v>0</v>
      </c>
      <c r="AP142" s="153">
        <f t="shared" si="29"/>
        <v>0</v>
      </c>
      <c r="AQ142" s="153">
        <f t="shared" si="29"/>
        <v>0</v>
      </c>
      <c r="AR142" s="153">
        <f t="shared" si="29"/>
        <v>0</v>
      </c>
      <c r="AS142" s="153">
        <f t="shared" si="29"/>
        <v>1</v>
      </c>
      <c r="AT142" s="153">
        <f t="shared" si="29"/>
        <v>0</v>
      </c>
      <c r="AU142" s="153">
        <f t="shared" si="29"/>
        <v>0</v>
      </c>
      <c r="AV142" s="153">
        <f t="shared" si="29"/>
        <v>0</v>
      </c>
      <c r="AW142" s="153">
        <f t="shared" si="29"/>
        <v>0</v>
      </c>
      <c r="AX142" s="153"/>
      <c r="AY142" s="153">
        <v>0</v>
      </c>
      <c r="AZ142" s="153">
        <v>0</v>
      </c>
      <c r="BA142" s="153">
        <v>1</v>
      </c>
      <c r="BB142" s="153">
        <v>0</v>
      </c>
      <c r="BC142" s="153">
        <v>0</v>
      </c>
      <c r="BD142" s="153">
        <v>1</v>
      </c>
      <c r="BE142" s="153"/>
      <c r="BF142" s="153" t="str">
        <f t="shared" si="34"/>
        <v>A3</v>
      </c>
      <c r="BG142" s="153" t="str">
        <f t="shared" si="35"/>
        <v>B3</v>
      </c>
      <c r="BH142" s="145" t="str">
        <f t="shared" si="36"/>
        <v>A3;B3</v>
      </c>
    </row>
    <row r="143" spans="2:60" ht="60">
      <c r="B143" s="156" t="s">
        <v>1047</v>
      </c>
      <c r="C143" s="65" t="s">
        <v>1048</v>
      </c>
      <c r="D143" s="66" t="s">
        <v>1049</v>
      </c>
      <c r="E143" s="157" t="s">
        <v>1050</v>
      </c>
      <c r="F143" s="158" t="s">
        <v>74</v>
      </c>
      <c r="G143" s="158" t="s">
        <v>70</v>
      </c>
      <c r="H143" s="159" t="s">
        <v>470</v>
      </c>
      <c r="I143" s="159" t="s">
        <v>471</v>
      </c>
      <c r="J143" s="159" t="s">
        <v>472</v>
      </c>
      <c r="K143" s="159" t="s">
        <v>473</v>
      </c>
      <c r="L143" s="159" t="s">
        <v>454</v>
      </c>
      <c r="M143" s="160" t="s">
        <v>18</v>
      </c>
      <c r="N143" s="161" t="s">
        <v>18</v>
      </c>
      <c r="O143" s="162" t="s">
        <v>18</v>
      </c>
      <c r="P143" s="163" t="s">
        <v>18</v>
      </c>
      <c r="Q143" s="160" t="s">
        <v>18</v>
      </c>
      <c r="R143" s="161" t="s">
        <v>18</v>
      </c>
      <c r="S143" s="162" t="s">
        <v>18</v>
      </c>
      <c r="T143" s="163" t="s">
        <v>18</v>
      </c>
      <c r="U143" s="160" t="s">
        <v>18</v>
      </c>
      <c r="V143" s="161" t="s">
        <v>18</v>
      </c>
      <c r="W143" s="162" t="s">
        <v>18</v>
      </c>
      <c r="X143" s="163" t="s">
        <v>18</v>
      </c>
      <c r="Y143" s="160">
        <v>192</v>
      </c>
      <c r="Z143" s="161" t="s">
        <v>1030</v>
      </c>
      <c r="AA143" s="162">
        <v>1895259.6700000002</v>
      </c>
      <c r="AB143" s="163" t="s">
        <v>1030</v>
      </c>
      <c r="AC143" s="160">
        <v>184</v>
      </c>
      <c r="AD143" s="161" t="s">
        <v>1030</v>
      </c>
      <c r="AE143" s="161">
        <v>1773624.01</v>
      </c>
      <c r="AF143" s="163" t="s">
        <v>1030</v>
      </c>
      <c r="AG143" s="160" t="s">
        <v>18</v>
      </c>
      <c r="AH143" s="161" t="s">
        <v>18</v>
      </c>
      <c r="AI143" s="162" t="s">
        <v>18</v>
      </c>
      <c r="AJ143" s="163" t="s">
        <v>18</v>
      </c>
      <c r="AK143" s="169"/>
      <c r="AL143" s="164">
        <v>1</v>
      </c>
      <c r="AM143" s="164">
        <f t="shared" si="31"/>
        <v>0</v>
      </c>
      <c r="AN143" s="164" t="str">
        <f t="shared" si="32"/>
        <v>FA</v>
      </c>
      <c r="AO143" s="153">
        <f t="shared" si="30"/>
        <v>0</v>
      </c>
      <c r="AP143" s="153">
        <f t="shared" si="29"/>
        <v>0</v>
      </c>
      <c r="AQ143" s="153">
        <f t="shared" si="29"/>
        <v>0</v>
      </c>
      <c r="AR143" s="153">
        <f t="shared" si="29"/>
        <v>0</v>
      </c>
      <c r="AS143" s="153">
        <f t="shared" si="29"/>
        <v>1</v>
      </c>
      <c r="AT143" s="153">
        <f t="shared" si="29"/>
        <v>0</v>
      </c>
      <c r="AU143" s="153">
        <f t="shared" si="29"/>
        <v>0</v>
      </c>
      <c r="AV143" s="153">
        <f t="shared" si="29"/>
        <v>0</v>
      </c>
      <c r="AW143" s="153">
        <f t="shared" si="29"/>
        <v>0</v>
      </c>
      <c r="AX143" s="153"/>
      <c r="AY143" s="153">
        <v>0</v>
      </c>
      <c r="AZ143" s="153">
        <v>0</v>
      </c>
      <c r="BA143" s="153">
        <v>1</v>
      </c>
      <c r="BB143" s="153">
        <v>0</v>
      </c>
      <c r="BC143" s="153">
        <v>0</v>
      </c>
      <c r="BD143" s="153">
        <v>1</v>
      </c>
      <c r="BE143" s="153"/>
      <c r="BF143" s="153" t="str">
        <f t="shared" si="34"/>
        <v>A3</v>
      </c>
      <c r="BG143" s="153" t="str">
        <f t="shared" si="35"/>
        <v>B3</v>
      </c>
      <c r="BH143" s="163" t="str">
        <f t="shared" si="36"/>
        <v>A3;B3</v>
      </c>
    </row>
    <row r="144" spans="2:60" ht="79.5" customHeight="1">
      <c r="B144" s="166" t="s">
        <v>1051</v>
      </c>
      <c r="C144" s="17" t="s">
        <v>1052</v>
      </c>
      <c r="D144" s="67" t="s">
        <v>1053</v>
      </c>
      <c r="E144" s="154" t="s">
        <v>1054</v>
      </c>
      <c r="F144" s="140" t="s">
        <v>74</v>
      </c>
      <c r="G144" s="140" t="s">
        <v>70</v>
      </c>
      <c r="H144" s="167" t="s">
        <v>470</v>
      </c>
      <c r="I144" s="167" t="s">
        <v>471</v>
      </c>
      <c r="J144" s="167" t="s">
        <v>472</v>
      </c>
      <c r="K144" s="167" t="s">
        <v>473</v>
      </c>
      <c r="L144" s="167" t="s">
        <v>454</v>
      </c>
      <c r="M144" s="168" t="s">
        <v>18</v>
      </c>
      <c r="N144" s="143" t="s">
        <v>18</v>
      </c>
      <c r="O144" s="169" t="s">
        <v>18</v>
      </c>
      <c r="P144" s="145" t="s">
        <v>18</v>
      </c>
      <c r="Q144" s="168" t="s">
        <v>18</v>
      </c>
      <c r="R144" s="143" t="s">
        <v>18</v>
      </c>
      <c r="S144" s="169" t="s">
        <v>18</v>
      </c>
      <c r="T144" s="145" t="s">
        <v>18</v>
      </c>
      <c r="U144" s="168" t="s">
        <v>18</v>
      </c>
      <c r="V144" s="143" t="s">
        <v>18</v>
      </c>
      <c r="W144" s="169" t="s">
        <v>18</v>
      </c>
      <c r="X144" s="145" t="s">
        <v>18</v>
      </c>
      <c r="Y144" s="168">
        <v>8568</v>
      </c>
      <c r="Z144" s="143" t="s">
        <v>1030</v>
      </c>
      <c r="AA144" s="169">
        <v>177793008.25999999</v>
      </c>
      <c r="AB144" s="145" t="s">
        <v>1030</v>
      </c>
      <c r="AC144" s="168">
        <v>8157</v>
      </c>
      <c r="AD144" s="143" t="s">
        <v>1030</v>
      </c>
      <c r="AE144" s="143">
        <v>180848818.98999998</v>
      </c>
      <c r="AF144" s="145" t="s">
        <v>1030</v>
      </c>
      <c r="AG144" s="168" t="s">
        <v>18</v>
      </c>
      <c r="AH144" s="143" t="s">
        <v>18</v>
      </c>
      <c r="AI144" s="169" t="s">
        <v>18</v>
      </c>
      <c r="AJ144" s="145" t="s">
        <v>18</v>
      </c>
      <c r="AK144" s="169"/>
      <c r="AL144" s="164">
        <v>1</v>
      </c>
      <c r="AM144" s="164">
        <f t="shared" si="31"/>
        <v>0</v>
      </c>
      <c r="AN144" s="164" t="str">
        <f t="shared" si="32"/>
        <v>FA</v>
      </c>
      <c r="AO144" s="153">
        <f t="shared" si="30"/>
        <v>0</v>
      </c>
      <c r="AP144" s="153">
        <f t="shared" si="29"/>
        <v>0</v>
      </c>
      <c r="AQ144" s="153">
        <f t="shared" si="29"/>
        <v>0</v>
      </c>
      <c r="AR144" s="153">
        <f t="shared" si="29"/>
        <v>0</v>
      </c>
      <c r="AS144" s="153">
        <f t="shared" si="29"/>
        <v>1</v>
      </c>
      <c r="AT144" s="153">
        <f t="shared" si="29"/>
        <v>0</v>
      </c>
      <c r="AU144" s="153">
        <f t="shared" si="29"/>
        <v>0</v>
      </c>
      <c r="AV144" s="153">
        <f t="shared" si="29"/>
        <v>0</v>
      </c>
      <c r="AW144" s="153">
        <f t="shared" si="29"/>
        <v>0</v>
      </c>
      <c r="AX144" s="153"/>
      <c r="AY144" s="153">
        <v>0</v>
      </c>
      <c r="AZ144" s="153">
        <v>0</v>
      </c>
      <c r="BA144" s="153">
        <v>1</v>
      </c>
      <c r="BB144" s="153">
        <v>0</v>
      </c>
      <c r="BC144" s="153">
        <v>0</v>
      </c>
      <c r="BD144" s="153">
        <v>1</v>
      </c>
      <c r="BE144" s="153"/>
      <c r="BF144" s="153" t="str">
        <f t="shared" si="34"/>
        <v>A3</v>
      </c>
      <c r="BG144" s="153" t="str">
        <f t="shared" si="35"/>
        <v>B3</v>
      </c>
      <c r="BH144" s="145" t="str">
        <f t="shared" ref="BH144:BH166" si="37">CONCATENATE(BF144,";",BG144)</f>
        <v>A3;B3</v>
      </c>
    </row>
    <row r="145" spans="2:60" ht="60">
      <c r="B145" s="156" t="s">
        <v>1047</v>
      </c>
      <c r="C145" s="65" t="s">
        <v>1055</v>
      </c>
      <c r="D145" s="66" t="s">
        <v>1056</v>
      </c>
      <c r="E145" s="157" t="s">
        <v>1057</v>
      </c>
      <c r="F145" s="158" t="s">
        <v>74</v>
      </c>
      <c r="G145" s="158" t="s">
        <v>70</v>
      </c>
      <c r="H145" s="159" t="s">
        <v>470</v>
      </c>
      <c r="I145" s="159" t="s">
        <v>471</v>
      </c>
      <c r="J145" s="159" t="s">
        <v>472</v>
      </c>
      <c r="K145" s="159" t="s">
        <v>473</v>
      </c>
      <c r="L145" s="159" t="s">
        <v>454</v>
      </c>
      <c r="M145" s="160" t="s">
        <v>18</v>
      </c>
      <c r="N145" s="161" t="s">
        <v>18</v>
      </c>
      <c r="O145" s="162" t="s">
        <v>18</v>
      </c>
      <c r="P145" s="163" t="s">
        <v>18</v>
      </c>
      <c r="Q145" s="160" t="s">
        <v>18</v>
      </c>
      <c r="R145" s="161" t="s">
        <v>18</v>
      </c>
      <c r="S145" s="162" t="s">
        <v>18</v>
      </c>
      <c r="T145" s="163" t="s">
        <v>18</v>
      </c>
      <c r="U145" s="160" t="s">
        <v>18</v>
      </c>
      <c r="V145" s="161" t="s">
        <v>18</v>
      </c>
      <c r="W145" s="162" t="s">
        <v>18</v>
      </c>
      <c r="X145" s="163" t="s">
        <v>18</v>
      </c>
      <c r="Y145" s="160">
        <v>157</v>
      </c>
      <c r="Z145" s="161" t="s">
        <v>1030</v>
      </c>
      <c r="AA145" s="162">
        <v>387775.95</v>
      </c>
      <c r="AB145" s="163" t="s">
        <v>1030</v>
      </c>
      <c r="AC145" s="160">
        <v>160</v>
      </c>
      <c r="AD145" s="161" t="s">
        <v>1030</v>
      </c>
      <c r="AE145" s="161">
        <v>424929.33</v>
      </c>
      <c r="AF145" s="163" t="s">
        <v>1030</v>
      </c>
      <c r="AG145" s="160" t="s">
        <v>18</v>
      </c>
      <c r="AH145" s="161" t="s">
        <v>18</v>
      </c>
      <c r="AI145" s="162" t="s">
        <v>18</v>
      </c>
      <c r="AJ145" s="163" t="s">
        <v>18</v>
      </c>
      <c r="AK145" s="169"/>
      <c r="AL145" s="164">
        <v>1</v>
      </c>
      <c r="AM145" s="164">
        <f t="shared" si="31"/>
        <v>0</v>
      </c>
      <c r="AN145" s="164" t="str">
        <f t="shared" si="32"/>
        <v>FA</v>
      </c>
      <c r="AO145" s="153">
        <f t="shared" si="30"/>
        <v>0</v>
      </c>
      <c r="AP145" s="153">
        <f t="shared" si="29"/>
        <v>0</v>
      </c>
      <c r="AQ145" s="153">
        <f t="shared" si="29"/>
        <v>0</v>
      </c>
      <c r="AR145" s="153">
        <f t="shared" si="29"/>
        <v>0</v>
      </c>
      <c r="AS145" s="153">
        <f t="shared" si="29"/>
        <v>1</v>
      </c>
      <c r="AT145" s="153">
        <f t="shared" si="29"/>
        <v>0</v>
      </c>
      <c r="AU145" s="153">
        <f t="shared" si="29"/>
        <v>0</v>
      </c>
      <c r="AV145" s="153">
        <f t="shared" si="29"/>
        <v>0</v>
      </c>
      <c r="AW145" s="153">
        <f t="shared" si="29"/>
        <v>0</v>
      </c>
      <c r="AX145" s="153"/>
      <c r="AY145" s="153">
        <v>0</v>
      </c>
      <c r="AZ145" s="153">
        <v>0</v>
      </c>
      <c r="BA145" s="153">
        <v>1</v>
      </c>
      <c r="BB145" s="153">
        <v>0</v>
      </c>
      <c r="BC145" s="153">
        <v>0</v>
      </c>
      <c r="BD145" s="153">
        <v>1</v>
      </c>
      <c r="BE145" s="153"/>
      <c r="BF145" s="153" t="str">
        <f t="shared" si="34"/>
        <v>A3</v>
      </c>
      <c r="BG145" s="153" t="str">
        <f t="shared" si="35"/>
        <v>B3</v>
      </c>
      <c r="BH145" s="163" t="str">
        <f t="shared" si="37"/>
        <v>A3;B3</v>
      </c>
    </row>
    <row r="146" spans="2:60" ht="30" customHeight="1">
      <c r="B146" s="166" t="s">
        <v>1051</v>
      </c>
      <c r="C146" s="17" t="s">
        <v>1058</v>
      </c>
      <c r="D146" s="67" t="s">
        <v>1059</v>
      </c>
      <c r="E146" s="154" t="s">
        <v>1060</v>
      </c>
      <c r="F146" s="140" t="s">
        <v>74</v>
      </c>
      <c r="G146" s="140" t="s">
        <v>70</v>
      </c>
      <c r="H146" s="167" t="s">
        <v>470</v>
      </c>
      <c r="I146" s="167" t="s">
        <v>471</v>
      </c>
      <c r="J146" s="167" t="s">
        <v>472</v>
      </c>
      <c r="K146" s="167" t="s">
        <v>473</v>
      </c>
      <c r="L146" s="167" t="s">
        <v>454</v>
      </c>
      <c r="M146" s="168" t="s">
        <v>18</v>
      </c>
      <c r="N146" s="143" t="s">
        <v>18</v>
      </c>
      <c r="O146" s="169" t="s">
        <v>18</v>
      </c>
      <c r="P146" s="145" t="s">
        <v>18</v>
      </c>
      <c r="Q146" s="168" t="s">
        <v>18</v>
      </c>
      <c r="R146" s="143" t="s">
        <v>18</v>
      </c>
      <c r="S146" s="169" t="s">
        <v>18</v>
      </c>
      <c r="T146" s="145" t="s">
        <v>18</v>
      </c>
      <c r="U146" s="168" t="s">
        <v>18</v>
      </c>
      <c r="V146" s="143" t="s">
        <v>18</v>
      </c>
      <c r="W146" s="169" t="s">
        <v>18</v>
      </c>
      <c r="X146" s="145" t="s">
        <v>18</v>
      </c>
      <c r="Y146" s="168">
        <v>118</v>
      </c>
      <c r="Z146" s="143" t="s">
        <v>1030</v>
      </c>
      <c r="AA146" s="169">
        <v>2572690.4</v>
      </c>
      <c r="AB146" s="145" t="s">
        <v>1030</v>
      </c>
      <c r="AC146" s="168">
        <v>136</v>
      </c>
      <c r="AD146" s="143" t="s">
        <v>1030</v>
      </c>
      <c r="AE146" s="143">
        <v>2697896.6799999997</v>
      </c>
      <c r="AF146" s="145" t="s">
        <v>1030</v>
      </c>
      <c r="AG146" s="168" t="s">
        <v>18</v>
      </c>
      <c r="AH146" s="143" t="s">
        <v>18</v>
      </c>
      <c r="AI146" s="169" t="s">
        <v>18</v>
      </c>
      <c r="AJ146" s="145" t="s">
        <v>18</v>
      </c>
      <c r="AK146" s="169"/>
      <c r="AL146" s="164">
        <v>1</v>
      </c>
      <c r="AM146" s="164">
        <f t="shared" si="31"/>
        <v>0</v>
      </c>
      <c r="AN146" s="164" t="str">
        <f t="shared" si="32"/>
        <v>FA</v>
      </c>
      <c r="AO146" s="153">
        <f t="shared" si="30"/>
        <v>0</v>
      </c>
      <c r="AP146" s="153">
        <f t="shared" si="29"/>
        <v>0</v>
      </c>
      <c r="AQ146" s="153">
        <f t="shared" si="29"/>
        <v>0</v>
      </c>
      <c r="AR146" s="153">
        <f t="shared" si="29"/>
        <v>0</v>
      </c>
      <c r="AS146" s="153">
        <f t="shared" si="29"/>
        <v>1</v>
      </c>
      <c r="AT146" s="153">
        <f t="shared" si="29"/>
        <v>0</v>
      </c>
      <c r="AU146" s="153">
        <f t="shared" si="29"/>
        <v>0</v>
      </c>
      <c r="AV146" s="153">
        <f t="shared" si="29"/>
        <v>0</v>
      </c>
      <c r="AW146" s="153">
        <f t="shared" si="29"/>
        <v>0</v>
      </c>
      <c r="AX146" s="153"/>
      <c r="AY146" s="153">
        <v>0</v>
      </c>
      <c r="AZ146" s="153">
        <v>0</v>
      </c>
      <c r="BA146" s="153">
        <v>1</v>
      </c>
      <c r="BB146" s="153">
        <v>0</v>
      </c>
      <c r="BC146" s="153">
        <v>0</v>
      </c>
      <c r="BD146" s="153">
        <v>1</v>
      </c>
      <c r="BE146" s="153"/>
      <c r="BF146" s="153" t="str">
        <f t="shared" si="34"/>
        <v>A3</v>
      </c>
      <c r="BG146" s="153" t="str">
        <f t="shared" si="35"/>
        <v>B3</v>
      </c>
      <c r="BH146" s="145" t="str">
        <f t="shared" si="37"/>
        <v>A3;B3</v>
      </c>
    </row>
    <row r="147" spans="2:60" ht="30" customHeight="1">
      <c r="B147" s="156" t="s">
        <v>1061</v>
      </c>
      <c r="C147" s="65" t="s">
        <v>1062</v>
      </c>
      <c r="D147" s="66" t="s">
        <v>1059</v>
      </c>
      <c r="E147" s="157" t="s">
        <v>1063</v>
      </c>
      <c r="F147" s="158" t="s">
        <v>74</v>
      </c>
      <c r="G147" s="158" t="s">
        <v>70</v>
      </c>
      <c r="H147" s="159" t="s">
        <v>470</v>
      </c>
      <c r="I147" s="159" t="s">
        <v>471</v>
      </c>
      <c r="J147" s="159" t="s">
        <v>472</v>
      </c>
      <c r="K147" s="159" t="s">
        <v>473</v>
      </c>
      <c r="L147" s="159" t="s">
        <v>454</v>
      </c>
      <c r="M147" s="160" t="s">
        <v>18</v>
      </c>
      <c r="N147" s="161" t="s">
        <v>18</v>
      </c>
      <c r="O147" s="162" t="s">
        <v>18</v>
      </c>
      <c r="P147" s="163" t="s">
        <v>18</v>
      </c>
      <c r="Q147" s="160" t="s">
        <v>18</v>
      </c>
      <c r="R147" s="161" t="s">
        <v>18</v>
      </c>
      <c r="S147" s="162" t="s">
        <v>18</v>
      </c>
      <c r="T147" s="163" t="s">
        <v>18</v>
      </c>
      <c r="U147" s="160" t="s">
        <v>18</v>
      </c>
      <c r="V147" s="161" t="s">
        <v>18</v>
      </c>
      <c r="W147" s="162" t="s">
        <v>18</v>
      </c>
      <c r="X147" s="163" t="s">
        <v>18</v>
      </c>
      <c r="Y147" s="160">
        <v>28</v>
      </c>
      <c r="Z147" s="161" t="s">
        <v>1030</v>
      </c>
      <c r="AA147" s="162">
        <v>311807.71999999997</v>
      </c>
      <c r="AB147" s="163" t="s">
        <v>1030</v>
      </c>
      <c r="AC147" s="160">
        <v>34</v>
      </c>
      <c r="AD147" s="161" t="s">
        <v>1030</v>
      </c>
      <c r="AE147" s="161">
        <v>296455.53999999998</v>
      </c>
      <c r="AF147" s="163" t="s">
        <v>1030</v>
      </c>
      <c r="AG147" s="160" t="s">
        <v>18</v>
      </c>
      <c r="AH147" s="161" t="s">
        <v>18</v>
      </c>
      <c r="AI147" s="162" t="s">
        <v>18</v>
      </c>
      <c r="AJ147" s="163" t="s">
        <v>18</v>
      </c>
      <c r="AK147" s="169"/>
      <c r="AL147" s="164">
        <v>1</v>
      </c>
      <c r="AM147" s="164">
        <f t="shared" si="31"/>
        <v>0</v>
      </c>
      <c r="AN147" s="164" t="str">
        <f t="shared" si="32"/>
        <v>FA</v>
      </c>
      <c r="AO147" s="153">
        <f t="shared" si="30"/>
        <v>0</v>
      </c>
      <c r="AP147" s="153">
        <f t="shared" si="30"/>
        <v>0</v>
      </c>
      <c r="AQ147" s="153">
        <f t="shared" si="30"/>
        <v>0</v>
      </c>
      <c r="AR147" s="153">
        <f t="shared" si="30"/>
        <v>0</v>
      </c>
      <c r="AS147" s="153">
        <f t="shared" si="30"/>
        <v>1</v>
      </c>
      <c r="AT147" s="153">
        <f t="shared" si="30"/>
        <v>0</v>
      </c>
      <c r="AU147" s="153">
        <f t="shared" si="30"/>
        <v>0</v>
      </c>
      <c r="AV147" s="153">
        <f t="shared" si="30"/>
        <v>0</v>
      </c>
      <c r="AW147" s="153">
        <f t="shared" si="30"/>
        <v>0</v>
      </c>
      <c r="AX147" s="153"/>
      <c r="AY147" s="153">
        <v>0</v>
      </c>
      <c r="AZ147" s="153">
        <v>0</v>
      </c>
      <c r="BA147" s="153">
        <v>1</v>
      </c>
      <c r="BB147" s="153">
        <v>0</v>
      </c>
      <c r="BC147" s="153">
        <v>0</v>
      </c>
      <c r="BD147" s="153">
        <v>1</v>
      </c>
      <c r="BE147" s="153"/>
      <c r="BF147" s="153" t="str">
        <f t="shared" si="34"/>
        <v>A3</v>
      </c>
      <c r="BG147" s="153" t="str">
        <f t="shared" si="35"/>
        <v>B3</v>
      </c>
      <c r="BH147" s="163" t="str">
        <f t="shared" si="37"/>
        <v>A3;B3</v>
      </c>
    </row>
    <row r="148" spans="2:60" ht="30" customHeight="1">
      <c r="B148" s="166" t="s">
        <v>1064</v>
      </c>
      <c r="C148" s="17" t="s">
        <v>1065</v>
      </c>
      <c r="D148" s="67" t="s">
        <v>1066</v>
      </c>
      <c r="E148" s="154" t="str">
        <f>E141</f>
        <v>DSR_016: §15.</v>
      </c>
      <c r="F148" s="140" t="str">
        <f t="shared" ref="F148:K157" si="38">F141</f>
        <v>MDOMSP</v>
      </c>
      <c r="G148" s="140" t="str">
        <f t="shared" si="38"/>
        <v>HZZO</v>
      </c>
      <c r="H148" s="167" t="str">
        <f t="shared" si="38"/>
        <v>NN</v>
      </c>
      <c r="I148" s="167" t="str">
        <f t="shared" si="38"/>
        <v>OS</v>
      </c>
      <c r="J148" s="167" t="s">
        <v>472</v>
      </c>
      <c r="K148" s="167" t="str">
        <f t="shared" si="38"/>
        <v>DD</v>
      </c>
      <c r="L148" s="167" t="s">
        <v>454</v>
      </c>
      <c r="M148" s="168" t="s">
        <v>18</v>
      </c>
      <c r="N148" s="143" t="s">
        <v>18</v>
      </c>
      <c r="O148" s="169" t="s">
        <v>18</v>
      </c>
      <c r="P148" s="145" t="s">
        <v>18</v>
      </c>
      <c r="Q148" s="168" t="s">
        <v>18</v>
      </c>
      <c r="R148" s="143" t="s">
        <v>18</v>
      </c>
      <c r="S148" s="169" t="s">
        <v>18</v>
      </c>
      <c r="T148" s="145" t="s">
        <v>18</v>
      </c>
      <c r="U148" s="168" t="s">
        <v>18</v>
      </c>
      <c r="V148" s="143" t="s">
        <v>18</v>
      </c>
      <c r="W148" s="169" t="s">
        <v>18</v>
      </c>
      <c r="X148" s="145" t="s">
        <v>18</v>
      </c>
      <c r="Y148" s="168">
        <v>4</v>
      </c>
      <c r="Z148" s="143" t="s">
        <v>1030</v>
      </c>
      <c r="AA148" s="169">
        <v>26577.83</v>
      </c>
      <c r="AB148" s="145" t="s">
        <v>1030</v>
      </c>
      <c r="AC148" s="168">
        <v>3</v>
      </c>
      <c r="AD148" s="143" t="s">
        <v>1030</v>
      </c>
      <c r="AE148" s="143">
        <v>22641.079999999998</v>
      </c>
      <c r="AF148" s="145" t="s">
        <v>1030</v>
      </c>
      <c r="AG148" s="168" t="s">
        <v>18</v>
      </c>
      <c r="AH148" s="143" t="s">
        <v>18</v>
      </c>
      <c r="AI148" s="169" t="s">
        <v>18</v>
      </c>
      <c r="AJ148" s="145" t="s">
        <v>18</v>
      </c>
      <c r="AK148" s="169"/>
      <c r="AL148" s="164">
        <v>1</v>
      </c>
      <c r="AM148" s="164">
        <f t="shared" si="31"/>
        <v>0</v>
      </c>
      <c r="AN148" s="164" t="str">
        <f t="shared" si="32"/>
        <v>FA</v>
      </c>
      <c r="AO148" s="153">
        <f t="shared" si="30"/>
        <v>0</v>
      </c>
      <c r="AP148" s="153">
        <f t="shared" si="30"/>
        <v>0</v>
      </c>
      <c r="AQ148" s="153">
        <f t="shared" si="30"/>
        <v>0</v>
      </c>
      <c r="AR148" s="153">
        <f t="shared" si="30"/>
        <v>0</v>
      </c>
      <c r="AS148" s="153">
        <f t="shared" si="30"/>
        <v>1</v>
      </c>
      <c r="AT148" s="153">
        <f t="shared" si="30"/>
        <v>0</v>
      </c>
      <c r="AU148" s="153">
        <f t="shared" si="30"/>
        <v>0</v>
      </c>
      <c r="AV148" s="153">
        <f t="shared" si="30"/>
        <v>0</v>
      </c>
      <c r="AW148" s="153">
        <f t="shared" si="30"/>
        <v>0</v>
      </c>
      <c r="AX148" s="153"/>
      <c r="AY148" s="153">
        <v>0</v>
      </c>
      <c r="AZ148" s="153">
        <v>0</v>
      </c>
      <c r="BA148" s="153">
        <v>1</v>
      </c>
      <c r="BB148" s="153">
        <v>0</v>
      </c>
      <c r="BC148" s="153">
        <v>0</v>
      </c>
      <c r="BD148" s="153">
        <v>1</v>
      </c>
      <c r="BE148" s="153"/>
      <c r="BF148" s="153" t="str">
        <f t="shared" si="34"/>
        <v>A3</v>
      </c>
      <c r="BG148" s="153" t="str">
        <f t="shared" si="35"/>
        <v>B3</v>
      </c>
      <c r="BH148" s="145" t="str">
        <f t="shared" si="37"/>
        <v>A3;B3</v>
      </c>
    </row>
    <row r="149" spans="2:60" ht="45">
      <c r="B149" s="156" t="s">
        <v>1067</v>
      </c>
      <c r="C149" s="65" t="s">
        <v>1068</v>
      </c>
      <c r="D149" s="66" t="s">
        <v>1069</v>
      </c>
      <c r="E149" s="157" t="s">
        <v>1070</v>
      </c>
      <c r="F149" s="158" t="s">
        <v>74</v>
      </c>
      <c r="G149" s="158" t="s">
        <v>70</v>
      </c>
      <c r="H149" s="159" t="s">
        <v>470</v>
      </c>
      <c r="I149" s="159" t="str">
        <f t="shared" si="38"/>
        <v>OS</v>
      </c>
      <c r="J149" s="159" t="s">
        <v>472</v>
      </c>
      <c r="K149" s="159" t="s">
        <v>536</v>
      </c>
      <c r="L149" s="159" t="s">
        <v>454</v>
      </c>
      <c r="M149" s="160" t="s">
        <v>18</v>
      </c>
      <c r="N149" s="161" t="s">
        <v>18</v>
      </c>
      <c r="O149" s="162" t="s">
        <v>18</v>
      </c>
      <c r="P149" s="163" t="s">
        <v>18</v>
      </c>
      <c r="Q149" s="160" t="s">
        <v>18</v>
      </c>
      <c r="R149" s="161" t="s">
        <v>18</v>
      </c>
      <c r="S149" s="162" t="s">
        <v>18</v>
      </c>
      <c r="T149" s="163" t="s">
        <v>18</v>
      </c>
      <c r="U149" s="160" t="s">
        <v>18</v>
      </c>
      <c r="V149" s="161" t="s">
        <v>18</v>
      </c>
      <c r="W149" s="162" t="s">
        <v>18</v>
      </c>
      <c r="X149" s="163" t="s">
        <v>18</v>
      </c>
      <c r="Y149" s="160">
        <v>11237</v>
      </c>
      <c r="Z149" s="161" t="s">
        <v>1030</v>
      </c>
      <c r="AA149" s="162">
        <v>75185322.090000004</v>
      </c>
      <c r="AB149" s="163" t="s">
        <v>1030</v>
      </c>
      <c r="AC149" s="160">
        <v>10553</v>
      </c>
      <c r="AD149" s="161" t="s">
        <v>1030</v>
      </c>
      <c r="AE149" s="161">
        <v>69150171.159999996</v>
      </c>
      <c r="AF149" s="163" t="s">
        <v>1030</v>
      </c>
      <c r="AG149" s="160" t="s">
        <v>18</v>
      </c>
      <c r="AH149" s="161" t="s">
        <v>18</v>
      </c>
      <c r="AI149" s="162" t="s">
        <v>18</v>
      </c>
      <c r="AJ149" s="163" t="s">
        <v>18</v>
      </c>
      <c r="AK149" s="169"/>
      <c r="AL149" s="164">
        <v>1</v>
      </c>
      <c r="AM149" s="164">
        <f t="shared" si="31"/>
        <v>0</v>
      </c>
      <c r="AN149" s="164" t="str">
        <f t="shared" si="32"/>
        <v>FA</v>
      </c>
      <c r="AO149" s="153">
        <f t="shared" si="30"/>
        <v>0</v>
      </c>
      <c r="AP149" s="153">
        <f t="shared" si="30"/>
        <v>0</v>
      </c>
      <c r="AQ149" s="153">
        <f t="shared" si="30"/>
        <v>0</v>
      </c>
      <c r="AR149" s="153">
        <f t="shared" si="30"/>
        <v>0</v>
      </c>
      <c r="AS149" s="153">
        <f t="shared" si="30"/>
        <v>1</v>
      </c>
      <c r="AT149" s="153">
        <f t="shared" si="30"/>
        <v>0</v>
      </c>
      <c r="AU149" s="153">
        <f t="shared" si="30"/>
        <v>0</v>
      </c>
      <c r="AV149" s="153">
        <f t="shared" si="30"/>
        <v>0</v>
      </c>
      <c r="AW149" s="153">
        <f t="shared" si="30"/>
        <v>0</v>
      </c>
      <c r="AX149" s="153"/>
      <c r="AY149" s="153">
        <v>0</v>
      </c>
      <c r="AZ149" s="153">
        <v>0</v>
      </c>
      <c r="BA149" s="153">
        <v>1</v>
      </c>
      <c r="BB149" s="153">
        <v>0</v>
      </c>
      <c r="BC149" s="153">
        <v>0</v>
      </c>
      <c r="BD149" s="153">
        <v>1</v>
      </c>
      <c r="BE149" s="153"/>
      <c r="BF149" s="153" t="str">
        <f t="shared" si="34"/>
        <v>A3</v>
      </c>
      <c r="BG149" s="153" t="str">
        <f t="shared" si="35"/>
        <v>B3</v>
      </c>
      <c r="BH149" s="163" t="str">
        <f t="shared" si="37"/>
        <v>A3;B3</v>
      </c>
    </row>
    <row r="150" spans="2:60" ht="45">
      <c r="B150" s="166" t="s">
        <v>1071</v>
      </c>
      <c r="C150" s="17" t="s">
        <v>1072</v>
      </c>
      <c r="D150" s="67" t="s">
        <v>1073</v>
      </c>
      <c r="E150" s="154" t="s">
        <v>1074</v>
      </c>
      <c r="F150" s="140" t="s">
        <v>74</v>
      </c>
      <c r="G150" s="140" t="s">
        <v>70</v>
      </c>
      <c r="H150" s="167" t="s">
        <v>470</v>
      </c>
      <c r="I150" s="167" t="str">
        <f t="shared" si="38"/>
        <v>OS</v>
      </c>
      <c r="J150" s="167" t="s">
        <v>472</v>
      </c>
      <c r="K150" s="167" t="s">
        <v>536</v>
      </c>
      <c r="L150" s="167" t="s">
        <v>454</v>
      </c>
      <c r="M150" s="168" t="s">
        <v>18</v>
      </c>
      <c r="N150" s="143" t="s">
        <v>18</v>
      </c>
      <c r="O150" s="169" t="s">
        <v>18</v>
      </c>
      <c r="P150" s="145" t="s">
        <v>18</v>
      </c>
      <c r="Q150" s="168" t="s">
        <v>18</v>
      </c>
      <c r="R150" s="143" t="s">
        <v>18</v>
      </c>
      <c r="S150" s="169" t="s">
        <v>18</v>
      </c>
      <c r="T150" s="145" t="s">
        <v>18</v>
      </c>
      <c r="U150" s="168" t="s">
        <v>18</v>
      </c>
      <c r="V150" s="143" t="s">
        <v>18</v>
      </c>
      <c r="W150" s="169" t="s">
        <v>18</v>
      </c>
      <c r="X150" s="145" t="s">
        <v>18</v>
      </c>
      <c r="Y150" s="168">
        <v>15746</v>
      </c>
      <c r="Z150" s="143" t="s">
        <v>1030</v>
      </c>
      <c r="AA150" s="169">
        <v>148482500.03</v>
      </c>
      <c r="AB150" s="145" t="s">
        <v>1030</v>
      </c>
      <c r="AC150" s="168">
        <v>15798</v>
      </c>
      <c r="AD150" s="143" t="s">
        <v>1030</v>
      </c>
      <c r="AE150" s="143">
        <v>150051618.78</v>
      </c>
      <c r="AF150" s="145" t="s">
        <v>1030</v>
      </c>
      <c r="AG150" s="168" t="s">
        <v>18</v>
      </c>
      <c r="AH150" s="143" t="s">
        <v>18</v>
      </c>
      <c r="AI150" s="169" t="s">
        <v>18</v>
      </c>
      <c r="AJ150" s="145" t="s">
        <v>18</v>
      </c>
      <c r="AK150" s="169"/>
      <c r="AL150" s="164">
        <v>1</v>
      </c>
      <c r="AM150" s="164">
        <f t="shared" si="31"/>
        <v>0</v>
      </c>
      <c r="AN150" s="164" t="str">
        <f t="shared" si="32"/>
        <v>FA</v>
      </c>
      <c r="AO150" s="153">
        <f t="shared" si="30"/>
        <v>0</v>
      </c>
      <c r="AP150" s="153">
        <f t="shared" si="30"/>
        <v>0</v>
      </c>
      <c r="AQ150" s="153">
        <f t="shared" si="30"/>
        <v>0</v>
      </c>
      <c r="AR150" s="153">
        <f t="shared" si="30"/>
        <v>0</v>
      </c>
      <c r="AS150" s="153">
        <f t="shared" si="30"/>
        <v>1</v>
      </c>
      <c r="AT150" s="153">
        <f t="shared" si="30"/>
        <v>0</v>
      </c>
      <c r="AU150" s="153">
        <f t="shared" si="30"/>
        <v>0</v>
      </c>
      <c r="AV150" s="153">
        <f t="shared" si="30"/>
        <v>0</v>
      </c>
      <c r="AW150" s="153">
        <f t="shared" si="30"/>
        <v>0</v>
      </c>
      <c r="AX150" s="153"/>
      <c r="AY150" s="153">
        <v>0</v>
      </c>
      <c r="AZ150" s="153">
        <v>0</v>
      </c>
      <c r="BA150" s="153">
        <v>1</v>
      </c>
      <c r="BB150" s="153">
        <v>0</v>
      </c>
      <c r="BC150" s="153">
        <v>0</v>
      </c>
      <c r="BD150" s="153">
        <v>1</v>
      </c>
      <c r="BE150" s="153"/>
      <c r="BF150" s="153" t="str">
        <f t="shared" si="34"/>
        <v>A3</v>
      </c>
      <c r="BG150" s="153" t="str">
        <f t="shared" si="35"/>
        <v>B3</v>
      </c>
      <c r="BH150" s="145" t="str">
        <f t="shared" si="37"/>
        <v>A3;B3</v>
      </c>
    </row>
    <row r="151" spans="2:60" ht="60.95" customHeight="1">
      <c r="B151" s="156" t="s">
        <v>1075</v>
      </c>
      <c r="C151" s="65" t="s">
        <v>1076</v>
      </c>
      <c r="D151" s="66" t="s">
        <v>1077</v>
      </c>
      <c r="E151" s="157" t="s">
        <v>1078</v>
      </c>
      <c r="F151" s="158" t="s">
        <v>74</v>
      </c>
      <c r="G151" s="158" t="s">
        <v>70</v>
      </c>
      <c r="H151" s="159" t="s">
        <v>470</v>
      </c>
      <c r="I151" s="159" t="str">
        <f t="shared" si="38"/>
        <v>OS</v>
      </c>
      <c r="J151" s="159" t="s">
        <v>472</v>
      </c>
      <c r="K151" s="159" t="s">
        <v>536</v>
      </c>
      <c r="L151" s="159" t="s">
        <v>454</v>
      </c>
      <c r="M151" s="160" t="s">
        <v>18</v>
      </c>
      <c r="N151" s="161" t="s">
        <v>18</v>
      </c>
      <c r="O151" s="162" t="s">
        <v>18</v>
      </c>
      <c r="P151" s="163" t="s">
        <v>18</v>
      </c>
      <c r="Q151" s="160" t="s">
        <v>18</v>
      </c>
      <c r="R151" s="161" t="s">
        <v>18</v>
      </c>
      <c r="S151" s="162" t="s">
        <v>18</v>
      </c>
      <c r="T151" s="163" t="s">
        <v>18</v>
      </c>
      <c r="U151" s="160" t="s">
        <v>18</v>
      </c>
      <c r="V151" s="161" t="s">
        <v>18</v>
      </c>
      <c r="W151" s="162" t="s">
        <v>18</v>
      </c>
      <c r="X151" s="163" t="s">
        <v>18</v>
      </c>
      <c r="Y151" s="160">
        <v>37</v>
      </c>
      <c r="Z151" s="161" t="s">
        <v>1030</v>
      </c>
      <c r="AA151" s="162">
        <v>137610.94</v>
      </c>
      <c r="AB151" s="163" t="s">
        <v>1030</v>
      </c>
      <c r="AC151" s="160">
        <v>34</v>
      </c>
      <c r="AD151" s="161" t="s">
        <v>1030</v>
      </c>
      <c r="AE151" s="161">
        <v>133205.99</v>
      </c>
      <c r="AF151" s="163" t="s">
        <v>1030</v>
      </c>
      <c r="AG151" s="160" t="s">
        <v>18</v>
      </c>
      <c r="AH151" s="161" t="s">
        <v>18</v>
      </c>
      <c r="AI151" s="162" t="s">
        <v>18</v>
      </c>
      <c r="AJ151" s="163" t="s">
        <v>18</v>
      </c>
      <c r="AK151" s="169"/>
      <c r="AL151" s="164">
        <v>1</v>
      </c>
      <c r="AM151" s="164">
        <f t="shared" si="31"/>
        <v>0</v>
      </c>
      <c r="AN151" s="164" t="str">
        <f t="shared" si="32"/>
        <v>FA</v>
      </c>
      <c r="AO151" s="153">
        <f t="shared" si="30"/>
        <v>0</v>
      </c>
      <c r="AP151" s="153">
        <f t="shared" si="30"/>
        <v>0</v>
      </c>
      <c r="AQ151" s="153">
        <f t="shared" si="30"/>
        <v>0</v>
      </c>
      <c r="AR151" s="153">
        <f t="shared" si="30"/>
        <v>0</v>
      </c>
      <c r="AS151" s="153">
        <f t="shared" si="30"/>
        <v>1</v>
      </c>
      <c r="AT151" s="153">
        <f t="shared" si="30"/>
        <v>0</v>
      </c>
      <c r="AU151" s="153">
        <f t="shared" si="30"/>
        <v>0</v>
      </c>
      <c r="AV151" s="153">
        <f t="shared" ref="AP151:AW166" si="39">IF($AN151=AV$3,1,0)</f>
        <v>0</v>
      </c>
      <c r="AW151" s="153">
        <f t="shared" si="39"/>
        <v>0</v>
      </c>
      <c r="AX151" s="153"/>
      <c r="AY151" s="153">
        <v>0</v>
      </c>
      <c r="AZ151" s="153">
        <v>0</v>
      </c>
      <c r="BA151" s="153">
        <v>1</v>
      </c>
      <c r="BB151" s="153">
        <v>0</v>
      </c>
      <c r="BC151" s="153">
        <v>0</v>
      </c>
      <c r="BD151" s="153">
        <v>1</v>
      </c>
      <c r="BE151" s="153"/>
      <c r="BF151" s="153" t="str">
        <f t="shared" si="34"/>
        <v>A3</v>
      </c>
      <c r="BG151" s="153" t="str">
        <f t="shared" si="35"/>
        <v>B3</v>
      </c>
      <c r="BH151" s="163" t="str">
        <f t="shared" si="37"/>
        <v>A3;B3</v>
      </c>
    </row>
    <row r="152" spans="2:60" ht="30">
      <c r="B152" s="166" t="s">
        <v>1079</v>
      </c>
      <c r="C152" s="17" t="s">
        <v>1080</v>
      </c>
      <c r="D152" s="67" t="s">
        <v>1081</v>
      </c>
      <c r="E152" s="154" t="s">
        <v>1082</v>
      </c>
      <c r="F152" s="140" t="s">
        <v>74</v>
      </c>
      <c r="G152" s="140" t="s">
        <v>70</v>
      </c>
      <c r="H152" s="167" t="s">
        <v>470</v>
      </c>
      <c r="I152" s="167" t="str">
        <f t="shared" si="38"/>
        <v>OS</v>
      </c>
      <c r="J152" s="167" t="s">
        <v>472</v>
      </c>
      <c r="K152" s="167" t="s">
        <v>536</v>
      </c>
      <c r="L152" s="167" t="s">
        <v>454</v>
      </c>
      <c r="M152" s="168" t="s">
        <v>18</v>
      </c>
      <c r="N152" s="143" t="s">
        <v>18</v>
      </c>
      <c r="O152" s="169" t="s">
        <v>18</v>
      </c>
      <c r="P152" s="145" t="s">
        <v>18</v>
      </c>
      <c r="Q152" s="168" t="s">
        <v>18</v>
      </c>
      <c r="R152" s="143" t="s">
        <v>18</v>
      </c>
      <c r="S152" s="169" t="s">
        <v>18</v>
      </c>
      <c r="T152" s="145" t="s">
        <v>18</v>
      </c>
      <c r="U152" s="168" t="s">
        <v>18</v>
      </c>
      <c r="V152" s="143" t="s">
        <v>18</v>
      </c>
      <c r="W152" s="169" t="s">
        <v>18</v>
      </c>
      <c r="X152" s="145" t="s">
        <v>18</v>
      </c>
      <c r="Y152" s="168">
        <v>8476</v>
      </c>
      <c r="Z152" s="143" t="s">
        <v>1030</v>
      </c>
      <c r="AA152" s="169">
        <v>56317907.200000003</v>
      </c>
      <c r="AB152" s="145" t="s">
        <v>1030</v>
      </c>
      <c r="AC152" s="168">
        <v>8620</v>
      </c>
      <c r="AD152" s="143" t="s">
        <v>1030</v>
      </c>
      <c r="AE152" s="143">
        <v>57271940.93</v>
      </c>
      <c r="AF152" s="145" t="s">
        <v>1030</v>
      </c>
      <c r="AG152" s="168" t="s">
        <v>18</v>
      </c>
      <c r="AH152" s="143" t="s">
        <v>18</v>
      </c>
      <c r="AI152" s="169" t="s">
        <v>18</v>
      </c>
      <c r="AJ152" s="145" t="s">
        <v>18</v>
      </c>
      <c r="AK152" s="169"/>
      <c r="AL152" s="164">
        <v>1</v>
      </c>
      <c r="AM152" s="164">
        <f t="shared" si="31"/>
        <v>0</v>
      </c>
      <c r="AN152" s="164" t="str">
        <f t="shared" si="32"/>
        <v>FA</v>
      </c>
      <c r="AO152" s="153">
        <f t="shared" ref="AO152:AO166" si="40">IF($AN152=AO$3,1,0)</f>
        <v>0</v>
      </c>
      <c r="AP152" s="153">
        <f t="shared" si="39"/>
        <v>0</v>
      </c>
      <c r="AQ152" s="153">
        <f t="shared" si="39"/>
        <v>0</v>
      </c>
      <c r="AR152" s="153">
        <f t="shared" si="39"/>
        <v>0</v>
      </c>
      <c r="AS152" s="153">
        <f t="shared" si="39"/>
        <v>1</v>
      </c>
      <c r="AT152" s="153">
        <f t="shared" si="39"/>
        <v>0</v>
      </c>
      <c r="AU152" s="153">
        <f t="shared" si="39"/>
        <v>0</v>
      </c>
      <c r="AV152" s="153">
        <f t="shared" si="39"/>
        <v>0</v>
      </c>
      <c r="AW152" s="153">
        <f t="shared" si="39"/>
        <v>0</v>
      </c>
      <c r="AX152" s="153"/>
      <c r="AY152" s="153">
        <v>0</v>
      </c>
      <c r="AZ152" s="153">
        <v>0</v>
      </c>
      <c r="BA152" s="153">
        <v>1</v>
      </c>
      <c r="BB152" s="153">
        <v>0</v>
      </c>
      <c r="BC152" s="153">
        <v>0</v>
      </c>
      <c r="BD152" s="153">
        <v>1</v>
      </c>
      <c r="BE152" s="153"/>
      <c r="BF152" s="153" t="str">
        <f t="shared" si="34"/>
        <v>A3</v>
      </c>
      <c r="BG152" s="153" t="str">
        <f t="shared" si="35"/>
        <v>B3</v>
      </c>
      <c r="BH152" s="145" t="str">
        <f t="shared" si="37"/>
        <v>A3;B3</v>
      </c>
    </row>
    <row r="153" spans="2:60" ht="30">
      <c r="B153" s="156" t="s">
        <v>1083</v>
      </c>
      <c r="C153" s="65" t="s">
        <v>1084</v>
      </c>
      <c r="D153" s="66" t="s">
        <v>1085</v>
      </c>
      <c r="E153" s="157" t="s">
        <v>1082</v>
      </c>
      <c r="F153" s="158" t="s">
        <v>74</v>
      </c>
      <c r="G153" s="158" t="s">
        <v>70</v>
      </c>
      <c r="H153" s="159" t="s">
        <v>470</v>
      </c>
      <c r="I153" s="159" t="str">
        <f t="shared" si="38"/>
        <v>OS</v>
      </c>
      <c r="J153" s="159" t="s">
        <v>472</v>
      </c>
      <c r="K153" s="159" t="s">
        <v>536</v>
      </c>
      <c r="L153" s="159" t="s">
        <v>454</v>
      </c>
      <c r="M153" s="160" t="s">
        <v>18</v>
      </c>
      <c r="N153" s="161" t="s">
        <v>18</v>
      </c>
      <c r="O153" s="162" t="s">
        <v>18</v>
      </c>
      <c r="P153" s="163" t="s">
        <v>18</v>
      </c>
      <c r="Q153" s="160" t="s">
        <v>18</v>
      </c>
      <c r="R153" s="161" t="s">
        <v>18</v>
      </c>
      <c r="S153" s="162" t="s">
        <v>18</v>
      </c>
      <c r="T153" s="163" t="s">
        <v>18</v>
      </c>
      <c r="U153" s="160" t="s">
        <v>18</v>
      </c>
      <c r="V153" s="161" t="s">
        <v>18</v>
      </c>
      <c r="W153" s="162" t="s">
        <v>18</v>
      </c>
      <c r="X153" s="163" t="s">
        <v>18</v>
      </c>
      <c r="Y153" s="160">
        <v>10808</v>
      </c>
      <c r="Z153" s="161" t="s">
        <v>1030</v>
      </c>
      <c r="AA153" s="162">
        <v>103213455.75</v>
      </c>
      <c r="AB153" s="163" t="s">
        <v>1030</v>
      </c>
      <c r="AC153" s="160">
        <v>11208</v>
      </c>
      <c r="AD153" s="161" t="s">
        <v>1030</v>
      </c>
      <c r="AE153" s="161">
        <v>107904811.58</v>
      </c>
      <c r="AF153" s="163" t="s">
        <v>1030</v>
      </c>
      <c r="AG153" s="160" t="s">
        <v>18</v>
      </c>
      <c r="AH153" s="161" t="s">
        <v>18</v>
      </c>
      <c r="AI153" s="162" t="s">
        <v>18</v>
      </c>
      <c r="AJ153" s="163" t="s">
        <v>18</v>
      </c>
      <c r="AK153" s="169"/>
      <c r="AL153" s="164">
        <v>1</v>
      </c>
      <c r="AM153" s="164">
        <f t="shared" si="31"/>
        <v>0</v>
      </c>
      <c r="AN153" s="164" t="str">
        <f t="shared" si="32"/>
        <v>FA</v>
      </c>
      <c r="AO153" s="153">
        <f t="shared" si="40"/>
        <v>0</v>
      </c>
      <c r="AP153" s="153">
        <f t="shared" si="39"/>
        <v>0</v>
      </c>
      <c r="AQ153" s="153">
        <f t="shared" si="39"/>
        <v>0</v>
      </c>
      <c r="AR153" s="153">
        <f t="shared" si="39"/>
        <v>0</v>
      </c>
      <c r="AS153" s="153">
        <f t="shared" si="39"/>
        <v>1</v>
      </c>
      <c r="AT153" s="153">
        <f t="shared" si="39"/>
        <v>0</v>
      </c>
      <c r="AU153" s="153">
        <f t="shared" si="39"/>
        <v>0</v>
      </c>
      <c r="AV153" s="153">
        <f t="shared" si="39"/>
        <v>0</v>
      </c>
      <c r="AW153" s="153">
        <f t="shared" si="39"/>
        <v>0</v>
      </c>
      <c r="AX153" s="153"/>
      <c r="AY153" s="153">
        <v>0</v>
      </c>
      <c r="AZ153" s="153">
        <v>0</v>
      </c>
      <c r="BA153" s="153">
        <v>1</v>
      </c>
      <c r="BB153" s="153">
        <v>0</v>
      </c>
      <c r="BC153" s="153">
        <v>0</v>
      </c>
      <c r="BD153" s="153">
        <v>1</v>
      </c>
      <c r="BE153" s="153"/>
      <c r="BF153" s="153" t="str">
        <f t="shared" si="34"/>
        <v>A3</v>
      </c>
      <c r="BG153" s="153" t="str">
        <f t="shared" si="35"/>
        <v>B3</v>
      </c>
      <c r="BH153" s="163" t="str">
        <f t="shared" si="37"/>
        <v>A3;B3</v>
      </c>
    </row>
    <row r="154" spans="2:60" ht="30">
      <c r="B154" s="166" t="s">
        <v>1086</v>
      </c>
      <c r="C154" s="17" t="s">
        <v>1087</v>
      </c>
      <c r="D154" s="67" t="s">
        <v>1088</v>
      </c>
      <c r="E154" s="154" t="s">
        <v>1089</v>
      </c>
      <c r="F154" s="140" t="s">
        <v>74</v>
      </c>
      <c r="G154" s="140" t="s">
        <v>70</v>
      </c>
      <c r="H154" s="167" t="s">
        <v>470</v>
      </c>
      <c r="I154" s="167" t="str">
        <f t="shared" si="38"/>
        <v>OS</v>
      </c>
      <c r="J154" s="167" t="s">
        <v>472</v>
      </c>
      <c r="K154" s="167" t="s">
        <v>536</v>
      </c>
      <c r="L154" s="167" t="s">
        <v>454</v>
      </c>
      <c r="M154" s="168" t="s">
        <v>18</v>
      </c>
      <c r="N154" s="143" t="s">
        <v>18</v>
      </c>
      <c r="O154" s="169" t="s">
        <v>18</v>
      </c>
      <c r="P154" s="145" t="s">
        <v>18</v>
      </c>
      <c r="Q154" s="168" t="s">
        <v>18</v>
      </c>
      <c r="R154" s="143" t="s">
        <v>18</v>
      </c>
      <c r="S154" s="169" t="s">
        <v>18</v>
      </c>
      <c r="T154" s="145" t="s">
        <v>18</v>
      </c>
      <c r="U154" s="168" t="s">
        <v>18</v>
      </c>
      <c r="V154" s="143" t="s">
        <v>18</v>
      </c>
      <c r="W154" s="169" t="s">
        <v>18</v>
      </c>
      <c r="X154" s="145" t="s">
        <v>18</v>
      </c>
      <c r="Y154" s="168">
        <v>29</v>
      </c>
      <c r="Z154" s="143" t="s">
        <v>1030</v>
      </c>
      <c r="AA154" s="169">
        <v>102305.34</v>
      </c>
      <c r="AB154" s="145" t="s">
        <v>1030</v>
      </c>
      <c r="AC154" s="168">
        <v>29</v>
      </c>
      <c r="AD154" s="143" t="s">
        <v>1030</v>
      </c>
      <c r="AE154" s="143">
        <v>109570.91</v>
      </c>
      <c r="AF154" s="145" t="s">
        <v>1030</v>
      </c>
      <c r="AG154" s="168" t="s">
        <v>18</v>
      </c>
      <c r="AH154" s="143" t="s">
        <v>18</v>
      </c>
      <c r="AI154" s="169" t="s">
        <v>18</v>
      </c>
      <c r="AJ154" s="145" t="s">
        <v>18</v>
      </c>
      <c r="AK154" s="169"/>
      <c r="AL154" s="164">
        <v>1</v>
      </c>
      <c r="AM154" s="164">
        <f t="shared" si="31"/>
        <v>0</v>
      </c>
      <c r="AN154" s="164" t="str">
        <f t="shared" si="32"/>
        <v>FA</v>
      </c>
      <c r="AO154" s="153">
        <f t="shared" si="40"/>
        <v>0</v>
      </c>
      <c r="AP154" s="153">
        <f t="shared" si="39"/>
        <v>0</v>
      </c>
      <c r="AQ154" s="153">
        <f t="shared" si="39"/>
        <v>0</v>
      </c>
      <c r="AR154" s="153">
        <f t="shared" si="39"/>
        <v>0</v>
      </c>
      <c r="AS154" s="153">
        <f t="shared" si="39"/>
        <v>1</v>
      </c>
      <c r="AT154" s="153">
        <f t="shared" si="39"/>
        <v>0</v>
      </c>
      <c r="AU154" s="153">
        <f t="shared" si="39"/>
        <v>0</v>
      </c>
      <c r="AV154" s="153">
        <f t="shared" si="39"/>
        <v>0</v>
      </c>
      <c r="AW154" s="153">
        <f t="shared" si="39"/>
        <v>0</v>
      </c>
      <c r="AX154" s="153"/>
      <c r="AY154" s="153">
        <v>0</v>
      </c>
      <c r="AZ154" s="153">
        <v>0</v>
      </c>
      <c r="BA154" s="153">
        <v>1</v>
      </c>
      <c r="BB154" s="153">
        <v>0</v>
      </c>
      <c r="BC154" s="153">
        <v>0</v>
      </c>
      <c r="BD154" s="153">
        <v>1</v>
      </c>
      <c r="BE154" s="153"/>
      <c r="BF154" s="153" t="str">
        <f t="shared" si="34"/>
        <v>A3</v>
      </c>
      <c r="BG154" s="153" t="str">
        <f t="shared" si="35"/>
        <v>B3</v>
      </c>
      <c r="BH154" s="145" t="str">
        <f t="shared" si="37"/>
        <v>A3;B3</v>
      </c>
    </row>
    <row r="155" spans="2:60" ht="60">
      <c r="B155" s="156" t="s">
        <v>1090</v>
      </c>
      <c r="C155" s="65" t="s">
        <v>1091</v>
      </c>
      <c r="D155" s="66" t="s">
        <v>1092</v>
      </c>
      <c r="E155" s="157" t="s">
        <v>1093</v>
      </c>
      <c r="F155" s="158" t="s">
        <v>74</v>
      </c>
      <c r="G155" s="158" t="s">
        <v>70</v>
      </c>
      <c r="H155" s="159" t="s">
        <v>470</v>
      </c>
      <c r="I155" s="159" t="str">
        <f t="shared" si="38"/>
        <v>OS</v>
      </c>
      <c r="J155" s="159" t="s">
        <v>472</v>
      </c>
      <c r="K155" s="159" t="s">
        <v>536</v>
      </c>
      <c r="L155" s="159" t="s">
        <v>454</v>
      </c>
      <c r="M155" s="160" t="s">
        <v>18</v>
      </c>
      <c r="N155" s="161" t="s">
        <v>18</v>
      </c>
      <c r="O155" s="162" t="s">
        <v>18</v>
      </c>
      <c r="P155" s="163" t="s">
        <v>18</v>
      </c>
      <c r="Q155" s="160" t="s">
        <v>18</v>
      </c>
      <c r="R155" s="161" t="s">
        <v>18</v>
      </c>
      <c r="S155" s="162" t="s">
        <v>18</v>
      </c>
      <c r="T155" s="163" t="s">
        <v>18</v>
      </c>
      <c r="U155" s="160" t="s">
        <v>18</v>
      </c>
      <c r="V155" s="161" t="s">
        <v>18</v>
      </c>
      <c r="W155" s="162" t="s">
        <v>18</v>
      </c>
      <c r="X155" s="163" t="s">
        <v>18</v>
      </c>
      <c r="Y155" s="160">
        <v>13</v>
      </c>
      <c r="Z155" s="161" t="s">
        <v>1030</v>
      </c>
      <c r="AA155" s="162">
        <v>147602.81</v>
      </c>
      <c r="AB155" s="163" t="s">
        <v>1030</v>
      </c>
      <c r="AC155" s="160">
        <v>12</v>
      </c>
      <c r="AD155" s="161" t="s">
        <v>1030</v>
      </c>
      <c r="AE155" s="161">
        <v>80150.95</v>
      </c>
      <c r="AF155" s="163" t="s">
        <v>1030</v>
      </c>
      <c r="AG155" s="160" t="s">
        <v>18</v>
      </c>
      <c r="AH155" s="161" t="s">
        <v>18</v>
      </c>
      <c r="AI155" s="162" t="s">
        <v>18</v>
      </c>
      <c r="AJ155" s="163" t="s">
        <v>18</v>
      </c>
      <c r="AK155" s="169"/>
      <c r="AL155" s="164">
        <v>1</v>
      </c>
      <c r="AM155" s="164">
        <f t="shared" si="31"/>
        <v>0</v>
      </c>
      <c r="AN155" s="164" t="str">
        <f t="shared" si="32"/>
        <v>FA</v>
      </c>
      <c r="AO155" s="153">
        <f t="shared" si="40"/>
        <v>0</v>
      </c>
      <c r="AP155" s="153">
        <f t="shared" si="39"/>
        <v>0</v>
      </c>
      <c r="AQ155" s="153">
        <f t="shared" si="39"/>
        <v>0</v>
      </c>
      <c r="AR155" s="153">
        <f t="shared" si="39"/>
        <v>0</v>
      </c>
      <c r="AS155" s="153">
        <f t="shared" si="39"/>
        <v>1</v>
      </c>
      <c r="AT155" s="153">
        <f t="shared" si="39"/>
        <v>0</v>
      </c>
      <c r="AU155" s="153">
        <f t="shared" si="39"/>
        <v>0</v>
      </c>
      <c r="AV155" s="153">
        <f t="shared" si="39"/>
        <v>0</v>
      </c>
      <c r="AW155" s="153">
        <f t="shared" si="39"/>
        <v>0</v>
      </c>
      <c r="AX155" s="153"/>
      <c r="AY155" s="153">
        <v>0</v>
      </c>
      <c r="AZ155" s="153">
        <v>0</v>
      </c>
      <c r="BA155" s="153">
        <v>1</v>
      </c>
      <c r="BB155" s="153">
        <v>0</v>
      </c>
      <c r="BC155" s="153">
        <v>0</v>
      </c>
      <c r="BD155" s="153">
        <v>1</v>
      </c>
      <c r="BE155" s="153"/>
      <c r="BF155" s="153" t="str">
        <f t="shared" si="34"/>
        <v>A3</v>
      </c>
      <c r="BG155" s="153" t="str">
        <f t="shared" si="35"/>
        <v>B3</v>
      </c>
      <c r="BH155" s="163" t="str">
        <f t="shared" si="37"/>
        <v>A3;B3</v>
      </c>
    </row>
    <row r="156" spans="2:60" ht="39.950000000000003" customHeight="1">
      <c r="B156" s="166" t="s">
        <v>1094</v>
      </c>
      <c r="C156" s="17" t="s">
        <v>1095</v>
      </c>
      <c r="D156" s="67" t="s">
        <v>1096</v>
      </c>
      <c r="E156" s="154" t="s">
        <v>1093</v>
      </c>
      <c r="F156" s="140" t="s">
        <v>74</v>
      </c>
      <c r="G156" s="140" t="s">
        <v>70</v>
      </c>
      <c r="H156" s="167" t="s">
        <v>470</v>
      </c>
      <c r="I156" s="167" t="str">
        <f t="shared" si="38"/>
        <v>OS</v>
      </c>
      <c r="J156" s="167" t="s">
        <v>472</v>
      </c>
      <c r="K156" s="167" t="s">
        <v>536</v>
      </c>
      <c r="L156" s="167" t="s">
        <v>454</v>
      </c>
      <c r="M156" s="168" t="s">
        <v>18</v>
      </c>
      <c r="N156" s="143" t="s">
        <v>18</v>
      </c>
      <c r="O156" s="169" t="s">
        <v>18</v>
      </c>
      <c r="P156" s="145" t="s">
        <v>18</v>
      </c>
      <c r="Q156" s="168" t="s">
        <v>18</v>
      </c>
      <c r="R156" s="143" t="s">
        <v>18</v>
      </c>
      <c r="S156" s="169" t="s">
        <v>18</v>
      </c>
      <c r="T156" s="145" t="s">
        <v>18</v>
      </c>
      <c r="U156" s="168" t="s">
        <v>18</v>
      </c>
      <c r="V156" s="143" t="s">
        <v>18</v>
      </c>
      <c r="W156" s="169" t="s">
        <v>18</v>
      </c>
      <c r="X156" s="145" t="s">
        <v>18</v>
      </c>
      <c r="Y156" s="168">
        <v>12</v>
      </c>
      <c r="Z156" s="143" t="s">
        <v>1030</v>
      </c>
      <c r="AA156" s="169">
        <v>142607.82999999999</v>
      </c>
      <c r="AB156" s="145" t="s">
        <v>1030</v>
      </c>
      <c r="AC156" s="168">
        <v>17</v>
      </c>
      <c r="AD156" s="143" t="s">
        <v>1030</v>
      </c>
      <c r="AE156" s="143">
        <v>173894.16999999998</v>
      </c>
      <c r="AF156" s="145" t="s">
        <v>1030</v>
      </c>
      <c r="AG156" s="168" t="s">
        <v>18</v>
      </c>
      <c r="AH156" s="143" t="s">
        <v>18</v>
      </c>
      <c r="AI156" s="169" t="s">
        <v>18</v>
      </c>
      <c r="AJ156" s="145" t="s">
        <v>18</v>
      </c>
      <c r="AK156" s="169"/>
      <c r="AL156" s="164">
        <v>1</v>
      </c>
      <c r="AM156" s="164">
        <f t="shared" si="31"/>
        <v>0</v>
      </c>
      <c r="AN156" s="164" t="str">
        <f t="shared" si="32"/>
        <v>FA</v>
      </c>
      <c r="AO156" s="153">
        <f t="shared" si="40"/>
        <v>0</v>
      </c>
      <c r="AP156" s="153">
        <f t="shared" si="39"/>
        <v>0</v>
      </c>
      <c r="AQ156" s="153">
        <f t="shared" si="39"/>
        <v>0</v>
      </c>
      <c r="AR156" s="153">
        <f t="shared" si="39"/>
        <v>0</v>
      </c>
      <c r="AS156" s="153">
        <f t="shared" si="39"/>
        <v>1</v>
      </c>
      <c r="AT156" s="153">
        <f t="shared" si="39"/>
        <v>0</v>
      </c>
      <c r="AU156" s="153">
        <f t="shared" si="39"/>
        <v>0</v>
      </c>
      <c r="AV156" s="153">
        <f t="shared" si="39"/>
        <v>0</v>
      </c>
      <c r="AW156" s="153">
        <f t="shared" si="39"/>
        <v>0</v>
      </c>
      <c r="AX156" s="153"/>
      <c r="AY156" s="153">
        <v>0</v>
      </c>
      <c r="AZ156" s="153">
        <v>0</v>
      </c>
      <c r="BA156" s="153">
        <v>1</v>
      </c>
      <c r="BB156" s="153">
        <v>0</v>
      </c>
      <c r="BC156" s="153">
        <v>0</v>
      </c>
      <c r="BD156" s="153">
        <v>1</v>
      </c>
      <c r="BE156" s="153"/>
      <c r="BF156" s="153" t="str">
        <f t="shared" si="34"/>
        <v>A3</v>
      </c>
      <c r="BG156" s="153" t="str">
        <f t="shared" si="35"/>
        <v>B3</v>
      </c>
      <c r="BH156" s="145" t="str">
        <f t="shared" si="37"/>
        <v>A3;B3</v>
      </c>
    </row>
    <row r="157" spans="2:60" ht="30" customHeight="1">
      <c r="B157" s="156" t="s">
        <v>1097</v>
      </c>
      <c r="C157" s="65" t="s">
        <v>1098</v>
      </c>
      <c r="D157" s="66" t="s">
        <v>1099</v>
      </c>
      <c r="E157" s="157" t="s">
        <v>1100</v>
      </c>
      <c r="F157" s="158" t="s">
        <v>74</v>
      </c>
      <c r="G157" s="158" t="s">
        <v>70</v>
      </c>
      <c r="H157" s="159" t="s">
        <v>470</v>
      </c>
      <c r="I157" s="159" t="str">
        <f t="shared" si="38"/>
        <v>OS</v>
      </c>
      <c r="J157" s="159" t="s">
        <v>472</v>
      </c>
      <c r="K157" s="159" t="s">
        <v>536</v>
      </c>
      <c r="L157" s="159" t="s">
        <v>454</v>
      </c>
      <c r="M157" s="160">
        <v>41243</v>
      </c>
      <c r="N157" s="161" t="s">
        <v>1101</v>
      </c>
      <c r="O157" s="162" t="s">
        <v>18</v>
      </c>
      <c r="P157" s="163" t="s">
        <v>18</v>
      </c>
      <c r="Q157" s="160">
        <v>41534</v>
      </c>
      <c r="R157" s="161" t="s">
        <v>1102</v>
      </c>
      <c r="S157" s="162" t="s">
        <v>18</v>
      </c>
      <c r="T157" s="163" t="s">
        <v>18</v>
      </c>
      <c r="U157" s="160">
        <v>40311</v>
      </c>
      <c r="V157" s="161" t="s">
        <v>1103</v>
      </c>
      <c r="W157" s="162" t="s">
        <v>18</v>
      </c>
      <c r="X157" s="163" t="s">
        <v>18</v>
      </c>
      <c r="Y157" s="160">
        <v>39660</v>
      </c>
      <c r="Z157" s="161" t="s">
        <v>1030</v>
      </c>
      <c r="AA157" s="162">
        <v>92336412</v>
      </c>
      <c r="AB157" s="163" t="s">
        <v>1030</v>
      </c>
      <c r="AC157" s="160">
        <v>37784</v>
      </c>
      <c r="AD157" s="161" t="s">
        <v>1030</v>
      </c>
      <c r="AE157" s="161">
        <v>87964052.400000006</v>
      </c>
      <c r="AF157" s="163" t="s">
        <v>1030</v>
      </c>
      <c r="AG157" s="160" t="s">
        <v>18</v>
      </c>
      <c r="AH157" s="161" t="s">
        <v>18</v>
      </c>
      <c r="AI157" s="162" t="s">
        <v>18</v>
      </c>
      <c r="AJ157" s="163" t="s">
        <v>18</v>
      </c>
      <c r="AK157" s="169"/>
      <c r="AL157" s="164">
        <v>1</v>
      </c>
      <c r="AM157" s="164">
        <f t="shared" si="31"/>
        <v>0</v>
      </c>
      <c r="AN157" s="164" t="str">
        <f t="shared" si="32"/>
        <v>FA</v>
      </c>
      <c r="AO157" s="153">
        <f t="shared" si="40"/>
        <v>0</v>
      </c>
      <c r="AP157" s="153">
        <f t="shared" si="39"/>
        <v>0</v>
      </c>
      <c r="AQ157" s="153">
        <f t="shared" si="39"/>
        <v>0</v>
      </c>
      <c r="AR157" s="153">
        <f t="shared" si="39"/>
        <v>0</v>
      </c>
      <c r="AS157" s="153">
        <f t="shared" si="39"/>
        <v>1</v>
      </c>
      <c r="AT157" s="153">
        <f t="shared" si="39"/>
        <v>0</v>
      </c>
      <c r="AU157" s="153">
        <f t="shared" si="39"/>
        <v>0</v>
      </c>
      <c r="AV157" s="153">
        <f t="shared" si="39"/>
        <v>0</v>
      </c>
      <c r="AW157" s="153">
        <f t="shared" si="39"/>
        <v>0</v>
      </c>
      <c r="AX157" s="153"/>
      <c r="AY157" s="153">
        <v>0</v>
      </c>
      <c r="AZ157" s="153">
        <v>0</v>
      </c>
      <c r="BA157" s="153">
        <v>1</v>
      </c>
      <c r="BB157" s="153">
        <v>0</v>
      </c>
      <c r="BC157" s="153">
        <v>0</v>
      </c>
      <c r="BD157" s="153">
        <v>1</v>
      </c>
      <c r="BE157" s="153"/>
      <c r="BF157" s="153" t="str">
        <f t="shared" si="34"/>
        <v>A3</v>
      </c>
      <c r="BG157" s="153" t="str">
        <f t="shared" si="35"/>
        <v>B3</v>
      </c>
      <c r="BH157" s="163" t="str">
        <f t="shared" si="37"/>
        <v>A3;B3</v>
      </c>
    </row>
    <row r="158" spans="2:60" ht="45">
      <c r="B158" s="166" t="s">
        <v>1104</v>
      </c>
      <c r="C158" s="17" t="s">
        <v>1105</v>
      </c>
      <c r="D158" s="67" t="s">
        <v>1106</v>
      </c>
      <c r="E158" s="154" t="s">
        <v>1107</v>
      </c>
      <c r="F158" s="140" t="s">
        <v>74</v>
      </c>
      <c r="G158" s="140" t="s">
        <v>66</v>
      </c>
      <c r="H158" s="167" t="s">
        <v>470</v>
      </c>
      <c r="I158" s="167" t="s">
        <v>691</v>
      </c>
      <c r="J158" s="167" t="s">
        <v>1108</v>
      </c>
      <c r="K158" s="167" t="s">
        <v>536</v>
      </c>
      <c r="L158" s="167" t="s">
        <v>454</v>
      </c>
      <c r="M158" s="168">
        <v>216013</v>
      </c>
      <c r="N158" s="143" t="s">
        <v>1109</v>
      </c>
      <c r="O158" s="169" t="s">
        <v>18</v>
      </c>
      <c r="P158" s="145" t="s">
        <v>1110</v>
      </c>
      <c r="Q158" s="168">
        <v>212796</v>
      </c>
      <c r="R158" s="143" t="s">
        <v>1109</v>
      </c>
      <c r="S158" s="169" t="s">
        <v>18</v>
      </c>
      <c r="T158" s="145" t="s">
        <v>1110</v>
      </c>
      <c r="U158" s="168">
        <v>209862</v>
      </c>
      <c r="V158" s="143" t="s">
        <v>1109</v>
      </c>
      <c r="W158" s="169" t="s">
        <v>18</v>
      </c>
      <c r="X158" s="145" t="s">
        <v>1110</v>
      </c>
      <c r="Y158" s="168">
        <v>201655</v>
      </c>
      <c r="Z158" s="143" t="s">
        <v>1110</v>
      </c>
      <c r="AA158" s="169" t="s">
        <v>18</v>
      </c>
      <c r="AB158" s="145" t="s">
        <v>1110</v>
      </c>
      <c r="AC158" s="168">
        <v>192671</v>
      </c>
      <c r="AD158" s="143" t="s">
        <v>1109</v>
      </c>
      <c r="AE158" s="143">
        <v>1588373322</v>
      </c>
      <c r="AF158" s="145" t="s">
        <v>1111</v>
      </c>
      <c r="AG158" s="168" t="s">
        <v>18</v>
      </c>
      <c r="AH158" s="143" t="s">
        <v>18</v>
      </c>
      <c r="AI158" s="169" t="s">
        <v>18</v>
      </c>
      <c r="AJ158" s="145" t="s">
        <v>18</v>
      </c>
      <c r="AK158" s="169"/>
      <c r="AL158" s="164">
        <v>1</v>
      </c>
      <c r="AM158" s="164">
        <f t="shared" si="31"/>
        <v>0</v>
      </c>
      <c r="AN158" s="164" t="str">
        <f t="shared" si="32"/>
        <v>FA</v>
      </c>
      <c r="AO158" s="153">
        <f t="shared" si="40"/>
        <v>0</v>
      </c>
      <c r="AP158" s="153">
        <f t="shared" si="39"/>
        <v>0</v>
      </c>
      <c r="AQ158" s="153">
        <f t="shared" si="39"/>
        <v>0</v>
      </c>
      <c r="AR158" s="153">
        <f t="shared" si="39"/>
        <v>0</v>
      </c>
      <c r="AS158" s="153">
        <f t="shared" si="39"/>
        <v>1</v>
      </c>
      <c r="AT158" s="153">
        <f t="shared" si="39"/>
        <v>0</v>
      </c>
      <c r="AU158" s="153">
        <f t="shared" si="39"/>
        <v>0</v>
      </c>
      <c r="AV158" s="153">
        <f t="shared" si="39"/>
        <v>0</v>
      </c>
      <c r="AW158" s="153">
        <f t="shared" si="39"/>
        <v>0</v>
      </c>
      <c r="AX158" s="153"/>
      <c r="AY158" s="153">
        <v>0</v>
      </c>
      <c r="AZ158" s="153">
        <v>0</v>
      </c>
      <c r="BA158" s="153">
        <v>1</v>
      </c>
      <c r="BB158" s="153">
        <v>0</v>
      </c>
      <c r="BC158" s="153">
        <v>0</v>
      </c>
      <c r="BD158" s="153">
        <v>1</v>
      </c>
      <c r="BE158" s="153"/>
      <c r="BF158" s="153" t="str">
        <f t="shared" si="34"/>
        <v>A3</v>
      </c>
      <c r="BG158" s="153" t="str">
        <f t="shared" si="35"/>
        <v>B3</v>
      </c>
      <c r="BH158" s="145" t="str">
        <f t="shared" si="37"/>
        <v>A3;B3</v>
      </c>
    </row>
    <row r="159" spans="2:60" ht="27" customHeight="1">
      <c r="B159" s="156" t="s">
        <v>1112</v>
      </c>
      <c r="C159" s="65" t="s">
        <v>1113</v>
      </c>
      <c r="D159" s="66" t="s">
        <v>1114</v>
      </c>
      <c r="E159" s="157" t="s">
        <v>1107</v>
      </c>
      <c r="F159" s="158" t="s">
        <v>74</v>
      </c>
      <c r="G159" s="158" t="s">
        <v>66</v>
      </c>
      <c r="H159" s="159" t="s">
        <v>470</v>
      </c>
      <c r="I159" s="159" t="s">
        <v>691</v>
      </c>
      <c r="J159" s="159" t="s">
        <v>622</v>
      </c>
      <c r="K159" s="159" t="s">
        <v>536</v>
      </c>
      <c r="L159" s="159" t="s">
        <v>454</v>
      </c>
      <c r="M159" s="160" t="s">
        <v>18</v>
      </c>
      <c r="N159" s="161" t="s">
        <v>18</v>
      </c>
      <c r="O159" s="162" t="s">
        <v>18</v>
      </c>
      <c r="P159" s="163" t="s">
        <v>18</v>
      </c>
      <c r="Q159" s="160" t="s">
        <v>18</v>
      </c>
      <c r="R159" s="161" t="s">
        <v>18</v>
      </c>
      <c r="S159" s="162" t="s">
        <v>18</v>
      </c>
      <c r="T159" s="163" t="s">
        <v>18</v>
      </c>
      <c r="U159" s="160" t="s">
        <v>18</v>
      </c>
      <c r="V159" s="161" t="s">
        <v>18</v>
      </c>
      <c r="W159" s="162" t="s">
        <v>18</v>
      </c>
      <c r="X159" s="163" t="s">
        <v>18</v>
      </c>
      <c r="Y159" s="160" t="s">
        <v>18</v>
      </c>
      <c r="Z159" s="161" t="s">
        <v>18</v>
      </c>
      <c r="AA159" s="162" t="s">
        <v>18</v>
      </c>
      <c r="AB159" s="163" t="s">
        <v>18</v>
      </c>
      <c r="AC159" s="160" t="s">
        <v>18</v>
      </c>
      <c r="AD159" s="161" t="s">
        <v>18</v>
      </c>
      <c r="AE159" s="161" t="s">
        <v>18</v>
      </c>
      <c r="AF159" s="163" t="s">
        <v>18</v>
      </c>
      <c r="AG159" s="160" t="s">
        <v>18</v>
      </c>
      <c r="AH159" s="161" t="s">
        <v>18</v>
      </c>
      <c r="AI159" s="162" t="s">
        <v>18</v>
      </c>
      <c r="AJ159" s="163" t="s">
        <v>18</v>
      </c>
      <c r="AK159" s="169"/>
      <c r="AL159" s="164">
        <v>0</v>
      </c>
      <c r="AM159" s="164">
        <f t="shared" si="31"/>
        <v>0</v>
      </c>
      <c r="AN159" s="164" t="str">
        <f t="shared" si="32"/>
        <v>FA</v>
      </c>
      <c r="AO159" s="153">
        <f t="shared" si="40"/>
        <v>0</v>
      </c>
      <c r="AP159" s="153">
        <f t="shared" si="39"/>
        <v>0</v>
      </c>
      <c r="AQ159" s="153">
        <f t="shared" si="39"/>
        <v>0</v>
      </c>
      <c r="AR159" s="153">
        <f t="shared" si="39"/>
        <v>0</v>
      </c>
      <c r="AS159" s="153">
        <f t="shared" si="39"/>
        <v>1</v>
      </c>
      <c r="AT159" s="153">
        <f t="shared" si="39"/>
        <v>0</v>
      </c>
      <c r="AU159" s="153">
        <f t="shared" si="39"/>
        <v>0</v>
      </c>
      <c r="AV159" s="153">
        <f t="shared" si="39"/>
        <v>0</v>
      </c>
      <c r="AW159" s="153">
        <f t="shared" si="39"/>
        <v>0</v>
      </c>
      <c r="AX159" s="153"/>
      <c r="AY159" s="217"/>
      <c r="AZ159" s="217"/>
      <c r="BA159" s="217"/>
      <c r="BB159" s="217"/>
      <c r="BC159" s="217"/>
      <c r="BD159" s="217"/>
      <c r="BE159" s="153"/>
      <c r="BF159" s="153"/>
      <c r="BG159" s="153"/>
      <c r="BH159" s="163"/>
    </row>
    <row r="160" spans="2:60" ht="39.950000000000003" customHeight="1">
      <c r="B160" s="166" t="s">
        <v>1115</v>
      </c>
      <c r="C160" s="17" t="s">
        <v>1116</v>
      </c>
      <c r="D160" s="67" t="s">
        <v>1117</v>
      </c>
      <c r="E160" s="154" t="s">
        <v>1118</v>
      </c>
      <c r="F160" s="140" t="s">
        <v>74</v>
      </c>
      <c r="G160" s="140" t="s">
        <v>66</v>
      </c>
      <c r="H160" s="167" t="s">
        <v>470</v>
      </c>
      <c r="I160" s="167" t="s">
        <v>691</v>
      </c>
      <c r="J160" s="167" t="s">
        <v>472</v>
      </c>
      <c r="K160" s="167" t="s">
        <v>536</v>
      </c>
      <c r="L160" s="167" t="s">
        <v>454</v>
      </c>
      <c r="M160" s="168" t="s">
        <v>18</v>
      </c>
      <c r="N160" s="143" t="s">
        <v>18</v>
      </c>
      <c r="O160" s="169" t="s">
        <v>18</v>
      </c>
      <c r="P160" s="145" t="s">
        <v>18</v>
      </c>
      <c r="Q160" s="168" t="s">
        <v>18</v>
      </c>
      <c r="R160" s="143" t="s">
        <v>18</v>
      </c>
      <c r="S160" s="169" t="s">
        <v>18</v>
      </c>
      <c r="T160" s="145" t="s">
        <v>18</v>
      </c>
      <c r="U160" s="168" t="s">
        <v>18</v>
      </c>
      <c r="V160" s="143" t="s">
        <v>18</v>
      </c>
      <c r="W160" s="169" t="s">
        <v>18</v>
      </c>
      <c r="X160" s="145" t="s">
        <v>18</v>
      </c>
      <c r="Y160" s="168" t="s">
        <v>18</v>
      </c>
      <c r="Z160" s="143" t="s">
        <v>18</v>
      </c>
      <c r="AA160" s="169" t="s">
        <v>18</v>
      </c>
      <c r="AB160" s="145" t="s">
        <v>18</v>
      </c>
      <c r="AC160" s="168" t="s">
        <v>18</v>
      </c>
      <c r="AD160" s="143" t="s">
        <v>18</v>
      </c>
      <c r="AE160" s="143" t="s">
        <v>18</v>
      </c>
      <c r="AF160" s="145" t="s">
        <v>18</v>
      </c>
      <c r="AG160" s="168" t="s">
        <v>18</v>
      </c>
      <c r="AH160" s="143" t="s">
        <v>18</v>
      </c>
      <c r="AI160" s="169" t="s">
        <v>18</v>
      </c>
      <c r="AJ160" s="145" t="s">
        <v>18</v>
      </c>
      <c r="AK160" s="169"/>
      <c r="AL160" s="164">
        <v>0</v>
      </c>
      <c r="AM160" s="164">
        <f t="shared" si="31"/>
        <v>0</v>
      </c>
      <c r="AN160" s="164" t="str">
        <f t="shared" si="32"/>
        <v>FA</v>
      </c>
      <c r="AO160" s="153">
        <f t="shared" si="40"/>
        <v>0</v>
      </c>
      <c r="AP160" s="153">
        <f t="shared" si="39"/>
        <v>0</v>
      </c>
      <c r="AQ160" s="153">
        <f t="shared" si="39"/>
        <v>0</v>
      </c>
      <c r="AR160" s="153">
        <f t="shared" si="39"/>
        <v>0</v>
      </c>
      <c r="AS160" s="153">
        <f t="shared" si="39"/>
        <v>1</v>
      </c>
      <c r="AT160" s="153">
        <f t="shared" si="39"/>
        <v>0</v>
      </c>
      <c r="AU160" s="153">
        <f t="shared" si="39"/>
        <v>0</v>
      </c>
      <c r="AV160" s="153">
        <f t="shared" si="39"/>
        <v>0</v>
      </c>
      <c r="AW160" s="153">
        <f t="shared" si="39"/>
        <v>0</v>
      </c>
      <c r="AX160" s="153"/>
      <c r="AY160" s="217"/>
      <c r="AZ160" s="217"/>
      <c r="BA160" s="217"/>
      <c r="BB160" s="217"/>
      <c r="BC160" s="217"/>
      <c r="BD160" s="217"/>
      <c r="BE160" s="153"/>
      <c r="BF160" s="153"/>
      <c r="BG160" s="153"/>
      <c r="BH160" s="145"/>
    </row>
    <row r="161" spans="2:60" ht="30" customHeight="1">
      <c r="B161" s="156" t="s">
        <v>1119</v>
      </c>
      <c r="C161" s="65" t="s">
        <v>1120</v>
      </c>
      <c r="D161" s="66" t="s">
        <v>1121</v>
      </c>
      <c r="E161" s="157" t="s">
        <v>1122</v>
      </c>
      <c r="F161" s="158" t="s">
        <v>74</v>
      </c>
      <c r="G161" s="158" t="s">
        <v>66</v>
      </c>
      <c r="H161" s="159" t="s">
        <v>470</v>
      </c>
      <c r="I161" s="159" t="s">
        <v>691</v>
      </c>
      <c r="J161" s="159" t="s">
        <v>472</v>
      </c>
      <c r="K161" s="159" t="s">
        <v>536</v>
      </c>
      <c r="L161" s="159" t="s">
        <v>454</v>
      </c>
      <c r="M161" s="160" t="s">
        <v>18</v>
      </c>
      <c r="N161" s="161" t="s">
        <v>18</v>
      </c>
      <c r="O161" s="162" t="s">
        <v>18</v>
      </c>
      <c r="P161" s="163" t="s">
        <v>18</v>
      </c>
      <c r="Q161" s="160" t="s">
        <v>18</v>
      </c>
      <c r="R161" s="161" t="s">
        <v>18</v>
      </c>
      <c r="S161" s="162" t="s">
        <v>18</v>
      </c>
      <c r="T161" s="163" t="s">
        <v>18</v>
      </c>
      <c r="U161" s="160" t="s">
        <v>18</v>
      </c>
      <c r="V161" s="161" t="s">
        <v>18</v>
      </c>
      <c r="W161" s="162" t="s">
        <v>18</v>
      </c>
      <c r="X161" s="163" t="s">
        <v>18</v>
      </c>
      <c r="Y161" s="160" t="s">
        <v>18</v>
      </c>
      <c r="Z161" s="161" t="s">
        <v>18</v>
      </c>
      <c r="AA161" s="162" t="s">
        <v>18</v>
      </c>
      <c r="AB161" s="163" t="s">
        <v>18</v>
      </c>
      <c r="AC161" s="160" t="s">
        <v>18</v>
      </c>
      <c r="AD161" s="161" t="s">
        <v>18</v>
      </c>
      <c r="AE161" s="161" t="s">
        <v>18</v>
      </c>
      <c r="AF161" s="163" t="s">
        <v>18</v>
      </c>
      <c r="AG161" s="160" t="s">
        <v>18</v>
      </c>
      <c r="AH161" s="161" t="s">
        <v>18</v>
      </c>
      <c r="AI161" s="162" t="s">
        <v>18</v>
      </c>
      <c r="AJ161" s="163" t="s">
        <v>18</v>
      </c>
      <c r="AK161" s="169"/>
      <c r="AL161" s="164">
        <v>0</v>
      </c>
      <c r="AM161" s="164">
        <f t="shared" si="31"/>
        <v>0</v>
      </c>
      <c r="AN161" s="164" t="str">
        <f t="shared" si="32"/>
        <v>FA</v>
      </c>
      <c r="AO161" s="153">
        <f t="shared" si="40"/>
        <v>0</v>
      </c>
      <c r="AP161" s="153">
        <f t="shared" si="39"/>
        <v>0</v>
      </c>
      <c r="AQ161" s="153">
        <f t="shared" si="39"/>
        <v>0</v>
      </c>
      <c r="AR161" s="153">
        <f t="shared" si="39"/>
        <v>0</v>
      </c>
      <c r="AS161" s="153">
        <f t="shared" si="39"/>
        <v>1</v>
      </c>
      <c r="AT161" s="153">
        <f t="shared" si="39"/>
        <v>0</v>
      </c>
      <c r="AU161" s="153">
        <f t="shared" si="39"/>
        <v>0</v>
      </c>
      <c r="AV161" s="153">
        <f t="shared" si="39"/>
        <v>0</v>
      </c>
      <c r="AW161" s="153">
        <f t="shared" si="39"/>
        <v>0</v>
      </c>
      <c r="AX161" s="153"/>
      <c r="AY161" s="217"/>
      <c r="AZ161" s="217"/>
      <c r="BA161" s="217"/>
      <c r="BB161" s="217"/>
      <c r="BC161" s="217"/>
      <c r="BD161" s="217"/>
      <c r="BE161" s="153"/>
      <c r="BF161" s="153"/>
      <c r="BG161" s="153"/>
      <c r="BH161" s="163"/>
    </row>
    <row r="162" spans="2:60" ht="30" customHeight="1">
      <c r="B162" s="166" t="s">
        <v>1123</v>
      </c>
      <c r="C162" s="17" t="s">
        <v>1124</v>
      </c>
      <c r="D162" s="67" t="s">
        <v>1125</v>
      </c>
      <c r="E162" s="154" t="s">
        <v>1126</v>
      </c>
      <c r="F162" s="140" t="s">
        <v>74</v>
      </c>
      <c r="G162" s="140" t="s">
        <v>66</v>
      </c>
      <c r="H162" s="167" t="s">
        <v>470</v>
      </c>
      <c r="I162" s="167" t="s">
        <v>691</v>
      </c>
      <c r="J162" s="167" t="s">
        <v>622</v>
      </c>
      <c r="K162" s="167" t="s">
        <v>536</v>
      </c>
      <c r="L162" s="167" t="s">
        <v>454</v>
      </c>
      <c r="M162" s="168" t="s">
        <v>18</v>
      </c>
      <c r="N162" s="143" t="s">
        <v>18</v>
      </c>
      <c r="O162" s="169" t="s">
        <v>18</v>
      </c>
      <c r="P162" s="145" t="s">
        <v>18</v>
      </c>
      <c r="Q162" s="168" t="s">
        <v>18</v>
      </c>
      <c r="R162" s="143" t="s">
        <v>18</v>
      </c>
      <c r="S162" s="169" t="s">
        <v>18</v>
      </c>
      <c r="T162" s="145" t="s">
        <v>18</v>
      </c>
      <c r="U162" s="168" t="s">
        <v>18</v>
      </c>
      <c r="V162" s="143" t="s">
        <v>18</v>
      </c>
      <c r="W162" s="169" t="s">
        <v>18</v>
      </c>
      <c r="X162" s="145" t="s">
        <v>18</v>
      </c>
      <c r="Y162" s="168" t="s">
        <v>18</v>
      </c>
      <c r="Z162" s="143" t="s">
        <v>18</v>
      </c>
      <c r="AA162" s="169" t="s">
        <v>18</v>
      </c>
      <c r="AB162" s="145" t="s">
        <v>18</v>
      </c>
      <c r="AC162" s="168" t="s">
        <v>18</v>
      </c>
      <c r="AD162" s="143" t="s">
        <v>18</v>
      </c>
      <c r="AE162" s="143" t="s">
        <v>18</v>
      </c>
      <c r="AF162" s="145" t="s">
        <v>18</v>
      </c>
      <c r="AG162" s="168" t="s">
        <v>18</v>
      </c>
      <c r="AH162" s="143" t="s">
        <v>18</v>
      </c>
      <c r="AI162" s="169" t="s">
        <v>18</v>
      </c>
      <c r="AJ162" s="145" t="s">
        <v>18</v>
      </c>
      <c r="AK162" s="169"/>
      <c r="AL162" s="164">
        <v>0</v>
      </c>
      <c r="AM162" s="164">
        <f t="shared" si="31"/>
        <v>0</v>
      </c>
      <c r="AN162" s="164" t="str">
        <f t="shared" si="32"/>
        <v>FA</v>
      </c>
      <c r="AO162" s="153">
        <f t="shared" si="40"/>
        <v>0</v>
      </c>
      <c r="AP162" s="153">
        <f t="shared" si="39"/>
        <v>0</v>
      </c>
      <c r="AQ162" s="153">
        <f t="shared" si="39"/>
        <v>0</v>
      </c>
      <c r="AR162" s="153">
        <f t="shared" si="39"/>
        <v>0</v>
      </c>
      <c r="AS162" s="153">
        <f t="shared" si="39"/>
        <v>1</v>
      </c>
      <c r="AT162" s="153">
        <f t="shared" si="39"/>
        <v>0</v>
      </c>
      <c r="AU162" s="153">
        <f t="shared" si="39"/>
        <v>0</v>
      </c>
      <c r="AV162" s="153">
        <f t="shared" si="39"/>
        <v>0</v>
      </c>
      <c r="AW162" s="153">
        <f t="shared" si="39"/>
        <v>0</v>
      </c>
      <c r="AX162" s="153"/>
      <c r="AY162" s="217"/>
      <c r="AZ162" s="217"/>
      <c r="BA162" s="217"/>
      <c r="BB162" s="217"/>
      <c r="BC162" s="217"/>
      <c r="BD162" s="217"/>
      <c r="BE162" s="153"/>
      <c r="BF162" s="153"/>
      <c r="BG162" s="153"/>
      <c r="BH162" s="145"/>
    </row>
    <row r="163" spans="2:60" s="12" customFormat="1" ht="45">
      <c r="B163" s="156" t="s">
        <v>1127</v>
      </c>
      <c r="C163" s="65" t="s">
        <v>1128</v>
      </c>
      <c r="D163" s="66" t="s">
        <v>1129</v>
      </c>
      <c r="E163" s="157" t="s">
        <v>1130</v>
      </c>
      <c r="F163" s="158" t="s">
        <v>74</v>
      </c>
      <c r="G163" s="158" t="s">
        <v>74</v>
      </c>
      <c r="H163" s="159" t="s">
        <v>470</v>
      </c>
      <c r="I163" s="159" t="s">
        <v>691</v>
      </c>
      <c r="J163" s="159" t="s">
        <v>472</v>
      </c>
      <c r="K163" s="159" t="s">
        <v>693</v>
      </c>
      <c r="L163" s="159" t="s">
        <v>454</v>
      </c>
      <c r="M163" s="160">
        <v>2059</v>
      </c>
      <c r="N163" s="161" t="s">
        <v>694</v>
      </c>
      <c r="O163" s="162">
        <v>52707165</v>
      </c>
      <c r="P163" s="163" t="s">
        <v>695</v>
      </c>
      <c r="Q163" s="160">
        <v>2100</v>
      </c>
      <c r="R163" s="161" t="s">
        <v>696</v>
      </c>
      <c r="S163" s="162">
        <v>53796381.329999998</v>
      </c>
      <c r="T163" s="163" t="s">
        <v>697</v>
      </c>
      <c r="U163" s="160">
        <v>2204</v>
      </c>
      <c r="V163" s="161" t="s">
        <v>696</v>
      </c>
      <c r="W163" s="162">
        <v>55958032.520000003</v>
      </c>
      <c r="X163" s="163" t="s">
        <v>697</v>
      </c>
      <c r="Y163" s="160">
        <v>2403</v>
      </c>
      <c r="Z163" s="161" t="s">
        <v>698</v>
      </c>
      <c r="AA163" s="162">
        <v>57259361.219999999</v>
      </c>
      <c r="AB163" s="163" t="s">
        <v>1131</v>
      </c>
      <c r="AC163" s="160">
        <v>2218</v>
      </c>
      <c r="AD163" s="161" t="s">
        <v>698</v>
      </c>
      <c r="AE163" s="161">
        <v>54324952</v>
      </c>
      <c r="AF163" s="163" t="s">
        <v>1131</v>
      </c>
      <c r="AG163" s="160" t="s">
        <v>18</v>
      </c>
      <c r="AH163" s="161" t="s">
        <v>18</v>
      </c>
      <c r="AI163" s="162" t="s">
        <v>18</v>
      </c>
      <c r="AJ163" s="163" t="s">
        <v>18</v>
      </c>
      <c r="AK163" s="169"/>
      <c r="AL163" s="164">
        <v>1</v>
      </c>
      <c r="AM163" s="164">
        <f t="shared" si="31"/>
        <v>0</v>
      </c>
      <c r="AN163" s="164" t="str">
        <f t="shared" si="32"/>
        <v>FA</v>
      </c>
      <c r="AO163" s="153">
        <f t="shared" si="40"/>
        <v>0</v>
      </c>
      <c r="AP163" s="153">
        <f t="shared" si="39"/>
        <v>0</v>
      </c>
      <c r="AQ163" s="153">
        <f t="shared" si="39"/>
        <v>0</v>
      </c>
      <c r="AR163" s="153">
        <f t="shared" si="39"/>
        <v>0</v>
      </c>
      <c r="AS163" s="153">
        <f t="shared" si="39"/>
        <v>1</v>
      </c>
      <c r="AT163" s="153">
        <f t="shared" si="39"/>
        <v>0</v>
      </c>
      <c r="AU163" s="153">
        <f t="shared" si="39"/>
        <v>0</v>
      </c>
      <c r="AV163" s="153">
        <f t="shared" si="39"/>
        <v>0</v>
      </c>
      <c r="AW163" s="153">
        <f t="shared" si="39"/>
        <v>0</v>
      </c>
      <c r="AX163" s="153"/>
      <c r="AY163" s="153">
        <v>0</v>
      </c>
      <c r="AZ163" s="153">
        <v>0</v>
      </c>
      <c r="BA163" s="153">
        <v>1</v>
      </c>
      <c r="BB163" s="153">
        <v>0</v>
      </c>
      <c r="BC163" s="153">
        <v>0</v>
      </c>
      <c r="BD163" s="153">
        <v>1</v>
      </c>
      <c r="BE163" s="153"/>
      <c r="BF163" s="153" t="str">
        <f>IF(AY163=1,"A1",IF(AZ163=1,"A2",IF(BA163=1,"A3",0)))</f>
        <v>A3</v>
      </c>
      <c r="BG163" s="153" t="str">
        <f>IF(BB163=1,"B1",IF(BC163=1,"B2",IF(BD163=1,"B3",0)))</f>
        <v>B3</v>
      </c>
      <c r="BH163" s="163" t="str">
        <f t="shared" si="37"/>
        <v>A3;B3</v>
      </c>
    </row>
    <row r="164" spans="2:60" ht="45">
      <c r="B164" s="166" t="s">
        <v>1132</v>
      </c>
      <c r="C164" s="17" t="s">
        <v>1133</v>
      </c>
      <c r="D164" s="67" t="s">
        <v>1129</v>
      </c>
      <c r="E164" s="154" t="s">
        <v>1130</v>
      </c>
      <c r="F164" s="140" t="s">
        <v>74</v>
      </c>
      <c r="G164" s="140" t="s">
        <v>74</v>
      </c>
      <c r="H164" s="167" t="s">
        <v>470</v>
      </c>
      <c r="I164" s="167" t="s">
        <v>691</v>
      </c>
      <c r="J164" s="167" t="s">
        <v>472</v>
      </c>
      <c r="K164" s="167" t="s">
        <v>693</v>
      </c>
      <c r="L164" s="167" t="s">
        <v>454</v>
      </c>
      <c r="M164" s="168">
        <v>3367</v>
      </c>
      <c r="N164" s="143" t="s">
        <v>694</v>
      </c>
      <c r="O164" s="169">
        <v>90456358</v>
      </c>
      <c r="P164" s="145" t="s">
        <v>695</v>
      </c>
      <c r="Q164" s="168">
        <v>3549</v>
      </c>
      <c r="R164" s="143" t="s">
        <v>696</v>
      </c>
      <c r="S164" s="169">
        <v>93852914.209999993</v>
      </c>
      <c r="T164" s="145" t="s">
        <v>697</v>
      </c>
      <c r="U164" s="168">
        <v>3775</v>
      </c>
      <c r="V164" s="143" t="s">
        <v>696</v>
      </c>
      <c r="W164" s="169">
        <v>101752383.97</v>
      </c>
      <c r="X164" s="145" t="s">
        <v>697</v>
      </c>
      <c r="Y164" s="168">
        <v>3978</v>
      </c>
      <c r="Z164" s="143" t="s">
        <v>698</v>
      </c>
      <c r="AA164" s="169">
        <v>107841559.16</v>
      </c>
      <c r="AB164" s="145" t="s">
        <v>1131</v>
      </c>
      <c r="AC164" s="168">
        <v>4323</v>
      </c>
      <c r="AD164" s="143" t="s">
        <v>698</v>
      </c>
      <c r="AE164" s="143">
        <v>63187428</v>
      </c>
      <c r="AF164" s="145" t="s">
        <v>1131</v>
      </c>
      <c r="AG164" s="168" t="s">
        <v>18</v>
      </c>
      <c r="AH164" s="143" t="s">
        <v>18</v>
      </c>
      <c r="AI164" s="169" t="s">
        <v>18</v>
      </c>
      <c r="AJ164" s="145" t="s">
        <v>18</v>
      </c>
      <c r="AK164" s="169"/>
      <c r="AL164" s="164">
        <v>1</v>
      </c>
      <c r="AM164" s="164">
        <f t="shared" si="31"/>
        <v>0</v>
      </c>
      <c r="AN164" s="164" t="str">
        <f t="shared" si="32"/>
        <v>FA</v>
      </c>
      <c r="AO164" s="153">
        <f t="shared" si="40"/>
        <v>0</v>
      </c>
      <c r="AP164" s="153">
        <f t="shared" si="39"/>
        <v>0</v>
      </c>
      <c r="AQ164" s="153">
        <f t="shared" si="39"/>
        <v>0</v>
      </c>
      <c r="AR164" s="153">
        <f t="shared" si="39"/>
        <v>0</v>
      </c>
      <c r="AS164" s="153">
        <f t="shared" si="39"/>
        <v>1</v>
      </c>
      <c r="AT164" s="153">
        <f t="shared" si="39"/>
        <v>0</v>
      </c>
      <c r="AU164" s="153">
        <f t="shared" si="39"/>
        <v>0</v>
      </c>
      <c r="AV164" s="153">
        <f t="shared" si="39"/>
        <v>0</v>
      </c>
      <c r="AW164" s="153">
        <f t="shared" si="39"/>
        <v>0</v>
      </c>
      <c r="AX164" s="153"/>
      <c r="AY164" s="153">
        <v>0</v>
      </c>
      <c r="AZ164" s="153">
        <v>0</v>
      </c>
      <c r="BA164" s="153">
        <v>1</v>
      </c>
      <c r="BB164" s="153">
        <v>0</v>
      </c>
      <c r="BC164" s="153">
        <v>0</v>
      </c>
      <c r="BD164" s="153">
        <v>1</v>
      </c>
      <c r="BE164" s="153"/>
      <c r="BF164" s="153" t="str">
        <f>IF(AY164=1,"A1",IF(AZ164=1,"A2",IF(BA164=1,"A3",0)))</f>
        <v>A3</v>
      </c>
      <c r="BG164" s="153" t="str">
        <f>IF(BB164=1,"B1",IF(BC164=1,"B2",IF(BD164=1,"B3",0)))</f>
        <v>B3</v>
      </c>
      <c r="BH164" s="145" t="str">
        <f t="shared" si="37"/>
        <v>A3;B3</v>
      </c>
    </row>
    <row r="165" spans="2:60" ht="45">
      <c r="B165" s="156" t="s">
        <v>1134</v>
      </c>
      <c r="C165" s="65" t="s">
        <v>1135</v>
      </c>
      <c r="D165" s="66" t="s">
        <v>1129</v>
      </c>
      <c r="E165" s="157" t="s">
        <v>1136</v>
      </c>
      <c r="F165" s="158" t="s">
        <v>74</v>
      </c>
      <c r="G165" s="158" t="s">
        <v>74</v>
      </c>
      <c r="H165" s="159" t="s">
        <v>691</v>
      </c>
      <c r="I165" s="159" t="s">
        <v>691</v>
      </c>
      <c r="J165" s="159" t="s">
        <v>472</v>
      </c>
      <c r="K165" s="159" t="s">
        <v>693</v>
      </c>
      <c r="L165" s="159" t="s">
        <v>454</v>
      </c>
      <c r="M165" s="160" t="s">
        <v>18</v>
      </c>
      <c r="N165" s="161" t="s">
        <v>18</v>
      </c>
      <c r="O165" s="162">
        <v>25571213</v>
      </c>
      <c r="P165" s="163" t="s">
        <v>695</v>
      </c>
      <c r="Q165" s="160" t="s">
        <v>18</v>
      </c>
      <c r="R165" s="161" t="s">
        <v>18</v>
      </c>
      <c r="S165" s="162">
        <v>22869979.379999999</v>
      </c>
      <c r="T165" s="163" t="s">
        <v>697</v>
      </c>
      <c r="U165" s="160" t="s">
        <v>18</v>
      </c>
      <c r="V165" s="161" t="s">
        <v>18</v>
      </c>
      <c r="W165" s="162">
        <v>24072125.620000001</v>
      </c>
      <c r="X165" s="163" t="s">
        <v>697</v>
      </c>
      <c r="Y165" s="160" t="s">
        <v>18</v>
      </c>
      <c r="Z165" s="161" t="s">
        <v>18</v>
      </c>
      <c r="AA165" s="162">
        <v>25303474.289999999</v>
      </c>
      <c r="AB165" s="163" t="s">
        <v>1131</v>
      </c>
      <c r="AC165" s="160" t="s">
        <v>18</v>
      </c>
      <c r="AD165" s="161" t="s">
        <v>18</v>
      </c>
      <c r="AE165" s="161">
        <v>26174699</v>
      </c>
      <c r="AF165" s="163" t="s">
        <v>1131</v>
      </c>
      <c r="AG165" s="160" t="s">
        <v>18</v>
      </c>
      <c r="AH165" s="161" t="s">
        <v>18</v>
      </c>
      <c r="AI165" s="162" t="s">
        <v>18</v>
      </c>
      <c r="AJ165" s="163" t="s">
        <v>18</v>
      </c>
      <c r="AK165" s="169"/>
      <c r="AL165" s="164">
        <v>1</v>
      </c>
      <c r="AM165" s="164">
        <f t="shared" si="31"/>
        <v>0</v>
      </c>
      <c r="AN165" s="164" t="str">
        <f t="shared" si="32"/>
        <v>FA</v>
      </c>
      <c r="AO165" s="153">
        <f t="shared" si="40"/>
        <v>0</v>
      </c>
      <c r="AP165" s="153">
        <f t="shared" si="39"/>
        <v>0</v>
      </c>
      <c r="AQ165" s="153">
        <f t="shared" si="39"/>
        <v>0</v>
      </c>
      <c r="AR165" s="153">
        <f t="shared" si="39"/>
        <v>0</v>
      </c>
      <c r="AS165" s="153">
        <f t="shared" si="39"/>
        <v>1</v>
      </c>
      <c r="AT165" s="153">
        <f t="shared" si="39"/>
        <v>0</v>
      </c>
      <c r="AU165" s="153">
        <f t="shared" si="39"/>
        <v>0</v>
      </c>
      <c r="AV165" s="153">
        <f t="shared" si="39"/>
        <v>0</v>
      </c>
      <c r="AW165" s="153">
        <f t="shared" si="39"/>
        <v>0</v>
      </c>
      <c r="AX165" s="153"/>
      <c r="AY165" s="153">
        <v>1</v>
      </c>
      <c r="AZ165" s="153">
        <v>0</v>
      </c>
      <c r="BA165" s="153">
        <v>0</v>
      </c>
      <c r="BB165" s="153">
        <v>0</v>
      </c>
      <c r="BC165" s="153">
        <v>0</v>
      </c>
      <c r="BD165" s="153">
        <v>1</v>
      </c>
      <c r="BE165" s="153"/>
      <c r="BF165" s="153" t="str">
        <f>IF(AY165=1,"A1",IF(AZ165=1,"A2",IF(BA165=1,"A3",0)))</f>
        <v>A1</v>
      </c>
      <c r="BG165" s="153" t="str">
        <f>IF(BB165=1,"B1",IF(BC165=1,"B2",IF(BD165=1,"B3",0)))</f>
        <v>B3</v>
      </c>
      <c r="BH165" s="163" t="str">
        <f t="shared" si="37"/>
        <v>A1;B3</v>
      </c>
    </row>
    <row r="166" spans="2:60" ht="45">
      <c r="B166" s="166" t="s">
        <v>1137</v>
      </c>
      <c r="C166" s="17" t="s">
        <v>1138</v>
      </c>
      <c r="D166" s="67" t="s">
        <v>1139</v>
      </c>
      <c r="E166" s="154" t="s">
        <v>1140</v>
      </c>
      <c r="F166" s="140" t="s">
        <v>74</v>
      </c>
      <c r="G166" s="140" t="s">
        <v>74</v>
      </c>
      <c r="H166" s="167" t="s">
        <v>470</v>
      </c>
      <c r="I166" s="167" t="s">
        <v>691</v>
      </c>
      <c r="J166" s="167" t="s">
        <v>472</v>
      </c>
      <c r="K166" s="167" t="s">
        <v>1141</v>
      </c>
      <c r="L166" s="167" t="s">
        <v>454</v>
      </c>
      <c r="M166" s="168" t="s">
        <v>18</v>
      </c>
      <c r="N166" s="143" t="s">
        <v>18</v>
      </c>
      <c r="O166" s="169">
        <v>29409757.34</v>
      </c>
      <c r="P166" s="145" t="s">
        <v>695</v>
      </c>
      <c r="Q166" s="168" t="s">
        <v>18</v>
      </c>
      <c r="R166" s="143" t="s">
        <v>18</v>
      </c>
      <c r="S166" s="169">
        <v>29900676.48</v>
      </c>
      <c r="T166" s="145" t="s">
        <v>697</v>
      </c>
      <c r="U166" s="168" t="s">
        <v>18</v>
      </c>
      <c r="V166" s="143" t="s">
        <v>18</v>
      </c>
      <c r="W166" s="169">
        <v>30101253.350000001</v>
      </c>
      <c r="X166" s="145" t="s">
        <v>697</v>
      </c>
      <c r="Y166" s="168" t="s">
        <v>18</v>
      </c>
      <c r="Z166" s="143" t="s">
        <v>18</v>
      </c>
      <c r="AA166" s="169">
        <v>29573938.260000002</v>
      </c>
      <c r="AB166" s="145" t="s">
        <v>699</v>
      </c>
      <c r="AC166" s="168" t="s">
        <v>18</v>
      </c>
      <c r="AD166" s="143" t="s">
        <v>18</v>
      </c>
      <c r="AE166" s="143">
        <v>25450665</v>
      </c>
      <c r="AF166" s="145" t="s">
        <v>1131</v>
      </c>
      <c r="AG166" s="168" t="s">
        <v>18</v>
      </c>
      <c r="AH166" s="143" t="s">
        <v>18</v>
      </c>
      <c r="AI166" s="169" t="s">
        <v>18</v>
      </c>
      <c r="AJ166" s="145" t="s">
        <v>18</v>
      </c>
      <c r="AK166" s="169"/>
      <c r="AL166" s="164">
        <v>1</v>
      </c>
      <c r="AM166" s="164">
        <f t="shared" si="31"/>
        <v>0</v>
      </c>
      <c r="AN166" s="164" t="str">
        <f t="shared" si="32"/>
        <v>FA</v>
      </c>
      <c r="AO166" s="153">
        <f t="shared" si="40"/>
        <v>0</v>
      </c>
      <c r="AP166" s="153">
        <f t="shared" si="39"/>
        <v>0</v>
      </c>
      <c r="AQ166" s="153">
        <f t="shared" si="39"/>
        <v>0</v>
      </c>
      <c r="AR166" s="153">
        <f t="shared" si="39"/>
        <v>0</v>
      </c>
      <c r="AS166" s="153">
        <f t="shared" si="39"/>
        <v>1</v>
      </c>
      <c r="AT166" s="153">
        <f t="shared" si="39"/>
        <v>0</v>
      </c>
      <c r="AU166" s="153">
        <f t="shared" si="39"/>
        <v>0</v>
      </c>
      <c r="AV166" s="153">
        <f t="shared" si="39"/>
        <v>0</v>
      </c>
      <c r="AW166" s="153">
        <f t="shared" si="39"/>
        <v>0</v>
      </c>
      <c r="AX166" s="153"/>
      <c r="AY166" s="153">
        <v>1</v>
      </c>
      <c r="AZ166" s="153">
        <v>0</v>
      </c>
      <c r="BA166" s="153">
        <v>0</v>
      </c>
      <c r="BB166" s="153">
        <v>0</v>
      </c>
      <c r="BC166" s="153">
        <v>0</v>
      </c>
      <c r="BD166" s="153">
        <v>1</v>
      </c>
      <c r="BE166" s="153"/>
      <c r="BF166" s="153" t="str">
        <f>IF(AY166=1,"A1",IF(AZ166=1,"A2",IF(BA166=1,"A3",0)))</f>
        <v>A1</v>
      </c>
      <c r="BG166" s="153" t="str">
        <f>IF(BB166=1,"B1",IF(BC166=1,"B2",IF(BD166=1,"B3",0)))</f>
        <v>B3</v>
      </c>
      <c r="BH166" s="145" t="str">
        <f t="shared" si="37"/>
        <v>A1;B3</v>
      </c>
    </row>
    <row r="167" spans="2:60" ht="30" customHeight="1">
      <c r="B167" s="166"/>
      <c r="D167" s="70"/>
      <c r="E167" s="138"/>
      <c r="F167" s="140"/>
      <c r="G167" s="140"/>
      <c r="H167" s="167"/>
      <c r="I167" s="167"/>
      <c r="J167" s="167"/>
      <c r="K167" s="167"/>
      <c r="L167" s="167"/>
      <c r="M167" s="168"/>
      <c r="N167" s="169"/>
      <c r="O167" s="143"/>
      <c r="P167" s="145"/>
      <c r="Q167" s="168"/>
      <c r="R167" s="169"/>
      <c r="S167" s="143"/>
      <c r="T167" s="145"/>
      <c r="U167" s="168"/>
      <c r="V167" s="169"/>
      <c r="W167" s="143"/>
      <c r="X167" s="145"/>
      <c r="Y167" s="168"/>
      <c r="Z167" s="169"/>
      <c r="AA167" s="143"/>
      <c r="AB167" s="145"/>
      <c r="AC167" s="168"/>
      <c r="AD167" s="169"/>
      <c r="AE167" s="169"/>
      <c r="AF167" s="171"/>
      <c r="AG167" s="168"/>
      <c r="AH167" s="169"/>
      <c r="AI167" s="169"/>
      <c r="AJ167" s="171"/>
      <c r="AK167" s="169"/>
      <c r="AL167" s="164"/>
      <c r="AM167" s="164"/>
      <c r="AN167" s="164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71"/>
    </row>
    <row r="168" spans="2:60">
      <c r="B168" s="25" t="s">
        <v>547</v>
      </c>
      <c r="C168" s="81"/>
      <c r="D168" s="70"/>
      <c r="E168" s="138"/>
      <c r="F168" s="140"/>
      <c r="G168" s="140"/>
      <c r="H168" s="167"/>
      <c r="I168" s="167"/>
      <c r="J168" s="167"/>
      <c r="K168" s="167"/>
      <c r="L168" s="167"/>
      <c r="M168" s="168"/>
      <c r="N168" s="169"/>
      <c r="O168" s="143"/>
      <c r="P168" s="145"/>
      <c r="Q168" s="168"/>
      <c r="R168" s="169"/>
      <c r="S168" s="143"/>
      <c r="T168" s="145"/>
      <c r="U168" s="168"/>
      <c r="V168" s="169"/>
      <c r="W168" s="143"/>
      <c r="X168" s="145"/>
      <c r="Y168" s="168"/>
      <c r="Z168" s="169"/>
      <c r="AA168" s="143"/>
      <c r="AB168" s="145"/>
      <c r="AC168" s="168"/>
      <c r="AD168" s="169"/>
      <c r="AE168" s="169"/>
      <c r="AF168" s="171"/>
      <c r="AG168" s="168"/>
      <c r="AH168" s="169"/>
      <c r="AI168" s="169"/>
      <c r="AJ168" s="171"/>
      <c r="AK168" s="169"/>
      <c r="AL168" s="164"/>
      <c r="AM168" s="164"/>
      <c r="AN168" s="164"/>
      <c r="AO168" s="153"/>
      <c r="AP168" s="153"/>
      <c r="AQ168" s="153"/>
      <c r="AR168" s="153"/>
      <c r="AS168" s="153"/>
      <c r="AT168" s="153"/>
      <c r="AU168" s="153"/>
      <c r="AV168" s="153"/>
      <c r="AW168" s="153"/>
      <c r="AX168" s="153"/>
      <c r="AY168" s="153"/>
      <c r="AZ168" s="153"/>
      <c r="BA168" s="153"/>
      <c r="BB168" s="153"/>
      <c r="BC168" s="153"/>
      <c r="BD168" s="153"/>
      <c r="BE168" s="153"/>
      <c r="BF168" s="153"/>
      <c r="BG168" s="153"/>
      <c r="BH168" s="171"/>
    </row>
    <row r="169" spans="2:60" ht="30" customHeight="1">
      <c r="B169" s="188" t="s">
        <v>1142</v>
      </c>
      <c r="C169" s="82" t="s">
        <v>1143</v>
      </c>
      <c r="D169" s="69" t="s">
        <v>1021</v>
      </c>
      <c r="E169" s="189" t="s">
        <v>22</v>
      </c>
      <c r="F169" s="190" t="s">
        <v>22</v>
      </c>
      <c r="G169" s="190" t="s">
        <v>22</v>
      </c>
      <c r="H169" s="190" t="s">
        <v>22</v>
      </c>
      <c r="I169" s="190" t="s">
        <v>22</v>
      </c>
      <c r="J169" s="190" t="s">
        <v>22</v>
      </c>
      <c r="K169" s="190" t="s">
        <v>22</v>
      </c>
      <c r="L169" s="191" t="s">
        <v>454</v>
      </c>
      <c r="M169" s="192" t="s">
        <v>18</v>
      </c>
      <c r="N169" s="193" t="s">
        <v>18</v>
      </c>
      <c r="O169" s="193">
        <v>895935273</v>
      </c>
      <c r="P169" s="194" t="s">
        <v>222</v>
      </c>
      <c r="Q169" s="192" t="s">
        <v>18</v>
      </c>
      <c r="R169" s="193" t="s">
        <v>18</v>
      </c>
      <c r="S169" s="195">
        <v>907596550</v>
      </c>
      <c r="T169" s="194" t="s">
        <v>552</v>
      </c>
      <c r="U169" s="192" t="s">
        <v>18</v>
      </c>
      <c r="V169" s="193" t="s">
        <v>18</v>
      </c>
      <c r="W169" s="193">
        <v>866589985</v>
      </c>
      <c r="X169" s="194" t="s">
        <v>552</v>
      </c>
      <c r="Y169" s="192" t="s">
        <v>18</v>
      </c>
      <c r="Z169" s="193" t="s">
        <v>18</v>
      </c>
      <c r="AA169" s="193">
        <v>827271532</v>
      </c>
      <c r="AB169" s="194" t="s">
        <v>552</v>
      </c>
      <c r="AC169" s="192" t="s">
        <v>18</v>
      </c>
      <c r="AD169" s="193" t="s">
        <v>18</v>
      </c>
      <c r="AE169" s="193" t="s">
        <v>18</v>
      </c>
      <c r="AF169" s="194" t="s">
        <v>18</v>
      </c>
      <c r="AG169" s="192" t="s">
        <v>18</v>
      </c>
      <c r="AH169" s="193" t="s">
        <v>18</v>
      </c>
      <c r="AI169" s="193" t="s">
        <v>18</v>
      </c>
      <c r="AJ169" s="194" t="s">
        <v>18</v>
      </c>
      <c r="AK169" s="169"/>
      <c r="AL169" s="164">
        <v>0</v>
      </c>
      <c r="AM169" s="164">
        <f t="shared" ref="AM169:AM174" si="41">IF(MID(B169,4,1)="D",1,0)</f>
        <v>1</v>
      </c>
      <c r="AN169" s="164" t="str">
        <f t="shared" ref="AN169:AN174" si="42">LEFT(B169,2)</f>
        <v>FA</v>
      </c>
      <c r="AO169" s="153">
        <f t="shared" si="30"/>
        <v>0</v>
      </c>
      <c r="AP169" s="153">
        <f t="shared" si="29"/>
        <v>0</v>
      </c>
      <c r="AQ169" s="153">
        <f t="shared" si="29"/>
        <v>0</v>
      </c>
      <c r="AR169" s="153">
        <f t="shared" si="29"/>
        <v>0</v>
      </c>
      <c r="AS169" s="153">
        <f t="shared" si="29"/>
        <v>1</v>
      </c>
      <c r="AT169" s="153">
        <f t="shared" si="29"/>
        <v>0</v>
      </c>
      <c r="AU169" s="153">
        <f t="shared" si="29"/>
        <v>0</v>
      </c>
      <c r="AV169" s="153">
        <f t="shared" si="29"/>
        <v>0</v>
      </c>
      <c r="AW169" s="153">
        <f t="shared" si="29"/>
        <v>0</v>
      </c>
      <c r="AX169" s="153"/>
      <c r="AY169" s="153"/>
      <c r="AZ169" s="153"/>
      <c r="BA169" s="153"/>
      <c r="BB169" s="153"/>
      <c r="BC169" s="153"/>
      <c r="BD169" s="153"/>
      <c r="BE169" s="153"/>
      <c r="BF169" s="153"/>
      <c r="BG169" s="153"/>
      <c r="BH169" s="194"/>
    </row>
    <row r="170" spans="2:60" ht="30" customHeight="1">
      <c r="B170" s="196" t="s">
        <v>1144</v>
      </c>
      <c r="C170" s="83" t="s">
        <v>1145</v>
      </c>
      <c r="D170" s="77" t="s">
        <v>1146</v>
      </c>
      <c r="E170" s="197" t="s">
        <v>22</v>
      </c>
      <c r="F170" s="198" t="s">
        <v>22</v>
      </c>
      <c r="G170" s="198" t="s">
        <v>22</v>
      </c>
      <c r="H170" s="198" t="s">
        <v>22</v>
      </c>
      <c r="I170" s="198" t="s">
        <v>22</v>
      </c>
      <c r="J170" s="198" t="s">
        <v>22</v>
      </c>
      <c r="K170" s="198" t="s">
        <v>22</v>
      </c>
      <c r="L170" s="199" t="s">
        <v>454</v>
      </c>
      <c r="M170" s="200" t="s">
        <v>18</v>
      </c>
      <c r="N170" s="201" t="s">
        <v>18</v>
      </c>
      <c r="O170" s="201">
        <v>1120518200.3800001</v>
      </c>
      <c r="P170" s="202" t="s">
        <v>222</v>
      </c>
      <c r="Q170" s="200" t="s">
        <v>18</v>
      </c>
      <c r="R170" s="201" t="s">
        <v>18</v>
      </c>
      <c r="S170" s="203">
        <v>1106372831.79</v>
      </c>
      <c r="T170" s="202" t="s">
        <v>1147</v>
      </c>
      <c r="U170" s="200" t="s">
        <v>18</v>
      </c>
      <c r="V170" s="201" t="s">
        <v>18</v>
      </c>
      <c r="W170" s="201">
        <v>1103689939</v>
      </c>
      <c r="X170" s="202" t="s">
        <v>1147</v>
      </c>
      <c r="Y170" s="200" t="s">
        <v>18</v>
      </c>
      <c r="Z170" s="201" t="s">
        <v>18</v>
      </c>
      <c r="AA170" s="201">
        <v>1042512506</v>
      </c>
      <c r="AB170" s="202" t="s">
        <v>1147</v>
      </c>
      <c r="AC170" s="200" t="s">
        <v>18</v>
      </c>
      <c r="AD170" s="201" t="s">
        <v>18</v>
      </c>
      <c r="AE170" s="201" t="s">
        <v>18</v>
      </c>
      <c r="AF170" s="202" t="s">
        <v>18</v>
      </c>
      <c r="AG170" s="200" t="s">
        <v>18</v>
      </c>
      <c r="AH170" s="201" t="s">
        <v>18</v>
      </c>
      <c r="AI170" s="201" t="s">
        <v>18</v>
      </c>
      <c r="AJ170" s="202" t="s">
        <v>18</v>
      </c>
      <c r="AK170" s="169"/>
      <c r="AL170" s="164">
        <v>0</v>
      </c>
      <c r="AM170" s="164">
        <f t="shared" si="41"/>
        <v>1</v>
      </c>
      <c r="AN170" s="164" t="str">
        <f t="shared" si="42"/>
        <v>FA</v>
      </c>
      <c r="AO170" s="153">
        <f t="shared" si="30"/>
        <v>0</v>
      </c>
      <c r="AP170" s="153">
        <f t="shared" si="29"/>
        <v>0</v>
      </c>
      <c r="AQ170" s="153">
        <f t="shared" si="29"/>
        <v>0</v>
      </c>
      <c r="AR170" s="153">
        <f t="shared" si="29"/>
        <v>0</v>
      </c>
      <c r="AS170" s="153">
        <f t="shared" si="29"/>
        <v>1</v>
      </c>
      <c r="AT170" s="153">
        <f t="shared" si="29"/>
        <v>0</v>
      </c>
      <c r="AU170" s="153">
        <f t="shared" si="29"/>
        <v>0</v>
      </c>
      <c r="AV170" s="153">
        <f t="shared" si="29"/>
        <v>0</v>
      </c>
      <c r="AW170" s="153">
        <f t="shared" si="29"/>
        <v>0</v>
      </c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202"/>
    </row>
    <row r="171" spans="2:60" ht="30" customHeight="1">
      <c r="B171" s="188" t="s">
        <v>1148</v>
      </c>
      <c r="C171" s="82" t="s">
        <v>1149</v>
      </c>
      <c r="D171" s="69" t="s">
        <v>1097</v>
      </c>
      <c r="E171" s="189" t="s">
        <v>22</v>
      </c>
      <c r="F171" s="190" t="s">
        <v>22</v>
      </c>
      <c r="G171" s="190" t="s">
        <v>22</v>
      </c>
      <c r="H171" s="190" t="s">
        <v>22</v>
      </c>
      <c r="I171" s="190" t="s">
        <v>22</v>
      </c>
      <c r="J171" s="190" t="s">
        <v>22</v>
      </c>
      <c r="K171" s="190" t="s">
        <v>22</v>
      </c>
      <c r="L171" s="191" t="s">
        <v>454</v>
      </c>
      <c r="M171" s="192" t="s">
        <v>18</v>
      </c>
      <c r="N171" s="193" t="s">
        <v>18</v>
      </c>
      <c r="O171" s="193">
        <v>95242505</v>
      </c>
      <c r="P171" s="194" t="s">
        <v>222</v>
      </c>
      <c r="Q171" s="192" t="s">
        <v>18</v>
      </c>
      <c r="R171" s="193" t="s">
        <v>18</v>
      </c>
      <c r="S171" s="195">
        <v>94950676</v>
      </c>
      <c r="T171" s="194" t="s">
        <v>1147</v>
      </c>
      <c r="U171" s="192" t="s">
        <v>18</v>
      </c>
      <c r="V171" s="193" t="s">
        <v>18</v>
      </c>
      <c r="W171" s="193">
        <v>89475101</v>
      </c>
      <c r="X171" s="194" t="s">
        <v>1147</v>
      </c>
      <c r="Y171" s="192" t="s">
        <v>18</v>
      </c>
      <c r="Z171" s="193" t="s">
        <v>18</v>
      </c>
      <c r="AA171" s="193">
        <v>89362326</v>
      </c>
      <c r="AB171" s="194" t="s">
        <v>1147</v>
      </c>
      <c r="AC171" s="192" t="s">
        <v>18</v>
      </c>
      <c r="AD171" s="193" t="s">
        <v>18</v>
      </c>
      <c r="AE171" s="193" t="s">
        <v>18</v>
      </c>
      <c r="AF171" s="194" t="s">
        <v>18</v>
      </c>
      <c r="AG171" s="192" t="s">
        <v>18</v>
      </c>
      <c r="AH171" s="193" t="s">
        <v>18</v>
      </c>
      <c r="AI171" s="193" t="s">
        <v>18</v>
      </c>
      <c r="AJ171" s="194" t="s">
        <v>18</v>
      </c>
      <c r="AK171" s="169"/>
      <c r="AL171" s="164">
        <v>0</v>
      </c>
      <c r="AM171" s="164">
        <f t="shared" si="41"/>
        <v>1</v>
      </c>
      <c r="AN171" s="164" t="str">
        <f t="shared" si="42"/>
        <v>FA</v>
      </c>
      <c r="AO171" s="153">
        <f t="shared" si="30"/>
        <v>0</v>
      </c>
      <c r="AP171" s="153">
        <f t="shared" si="29"/>
        <v>0</v>
      </c>
      <c r="AQ171" s="153">
        <f t="shared" si="29"/>
        <v>0</v>
      </c>
      <c r="AR171" s="153">
        <f t="shared" si="29"/>
        <v>0</v>
      </c>
      <c r="AS171" s="153">
        <f t="shared" si="29"/>
        <v>1</v>
      </c>
      <c r="AT171" s="153">
        <f t="shared" si="29"/>
        <v>0</v>
      </c>
      <c r="AU171" s="153">
        <f t="shared" si="29"/>
        <v>0</v>
      </c>
      <c r="AV171" s="153">
        <f t="shared" si="29"/>
        <v>0</v>
      </c>
      <c r="AW171" s="153">
        <f t="shared" si="29"/>
        <v>0</v>
      </c>
      <c r="AX171" s="153"/>
      <c r="AY171" s="153"/>
      <c r="AZ171" s="153"/>
      <c r="BA171" s="153"/>
      <c r="BB171" s="153"/>
      <c r="BC171" s="153"/>
      <c r="BD171" s="153"/>
      <c r="BE171" s="153"/>
      <c r="BF171" s="153"/>
      <c r="BG171" s="153"/>
      <c r="BH171" s="194"/>
    </row>
    <row r="172" spans="2:60" ht="30" customHeight="1">
      <c r="B172" s="196" t="s">
        <v>1150</v>
      </c>
      <c r="C172" s="83" t="s">
        <v>1151</v>
      </c>
      <c r="D172" s="77" t="s">
        <v>1104</v>
      </c>
      <c r="E172" s="197" t="s">
        <v>22</v>
      </c>
      <c r="F172" s="198" t="s">
        <v>22</v>
      </c>
      <c r="G172" s="198" t="s">
        <v>22</v>
      </c>
      <c r="H172" s="198" t="s">
        <v>22</v>
      </c>
      <c r="I172" s="198" t="s">
        <v>22</v>
      </c>
      <c r="J172" s="198" t="s">
        <v>22</v>
      </c>
      <c r="K172" s="198" t="s">
        <v>22</v>
      </c>
      <c r="L172" s="199" t="s">
        <v>454</v>
      </c>
      <c r="M172" s="200" t="s">
        <v>18</v>
      </c>
      <c r="N172" s="201" t="s">
        <v>18</v>
      </c>
      <c r="O172" s="201">
        <v>1726952209</v>
      </c>
      <c r="P172" s="202" t="s">
        <v>222</v>
      </c>
      <c r="Q172" s="200" t="s">
        <v>18</v>
      </c>
      <c r="R172" s="201" t="s">
        <v>18</v>
      </c>
      <c r="S172" s="203">
        <v>1709413645</v>
      </c>
      <c r="T172" s="202" t="s">
        <v>1147</v>
      </c>
      <c r="U172" s="200" t="s">
        <v>18</v>
      </c>
      <c r="V172" s="201" t="s">
        <v>18</v>
      </c>
      <c r="W172" s="201">
        <v>1690382874</v>
      </c>
      <c r="X172" s="202" t="s">
        <v>1147</v>
      </c>
      <c r="Y172" s="200" t="s">
        <v>18</v>
      </c>
      <c r="Z172" s="201" t="s">
        <v>18</v>
      </c>
      <c r="AA172" s="201">
        <v>1639302212</v>
      </c>
      <c r="AB172" s="202" t="s">
        <v>1147</v>
      </c>
      <c r="AC172" s="200" t="s">
        <v>18</v>
      </c>
      <c r="AD172" s="201" t="s">
        <v>18</v>
      </c>
      <c r="AE172" s="201" t="s">
        <v>18</v>
      </c>
      <c r="AF172" s="202" t="s">
        <v>18</v>
      </c>
      <c r="AG172" s="200" t="s">
        <v>18</v>
      </c>
      <c r="AH172" s="201" t="s">
        <v>18</v>
      </c>
      <c r="AI172" s="201" t="s">
        <v>18</v>
      </c>
      <c r="AJ172" s="202" t="s">
        <v>18</v>
      </c>
      <c r="AK172" s="169"/>
      <c r="AL172" s="164">
        <v>0</v>
      </c>
      <c r="AM172" s="164">
        <f t="shared" si="41"/>
        <v>1</v>
      </c>
      <c r="AN172" s="164" t="str">
        <f t="shared" si="42"/>
        <v>FA</v>
      </c>
      <c r="AO172" s="153">
        <f t="shared" si="30"/>
        <v>0</v>
      </c>
      <c r="AP172" s="153">
        <f t="shared" si="29"/>
        <v>0</v>
      </c>
      <c r="AQ172" s="153">
        <f t="shared" si="29"/>
        <v>0</v>
      </c>
      <c r="AR172" s="153">
        <f t="shared" si="29"/>
        <v>0</v>
      </c>
      <c r="AS172" s="153">
        <f t="shared" si="29"/>
        <v>1</v>
      </c>
      <c r="AT172" s="153">
        <f t="shared" si="29"/>
        <v>0</v>
      </c>
      <c r="AU172" s="153">
        <f t="shared" si="29"/>
        <v>0</v>
      </c>
      <c r="AV172" s="153">
        <f t="shared" si="29"/>
        <v>0</v>
      </c>
      <c r="AW172" s="153">
        <f t="shared" si="29"/>
        <v>0</v>
      </c>
      <c r="AX172" s="153"/>
      <c r="AY172" s="153"/>
      <c r="AZ172" s="153"/>
      <c r="BA172" s="153"/>
      <c r="BB172" s="153"/>
      <c r="BC172" s="153"/>
      <c r="BD172" s="153"/>
      <c r="BE172" s="153"/>
      <c r="BF172" s="153"/>
      <c r="BG172" s="153"/>
      <c r="BH172" s="202"/>
    </row>
    <row r="173" spans="2:60" ht="30" customHeight="1">
      <c r="B173" s="188" t="s">
        <v>1152</v>
      </c>
      <c r="C173" s="82" t="s">
        <v>1153</v>
      </c>
      <c r="D173" s="69" t="s">
        <v>1137</v>
      </c>
      <c r="E173" s="189" t="s">
        <v>22</v>
      </c>
      <c r="F173" s="190" t="s">
        <v>22</v>
      </c>
      <c r="G173" s="190" t="s">
        <v>22</v>
      </c>
      <c r="H173" s="190" t="s">
        <v>22</v>
      </c>
      <c r="I173" s="190" t="s">
        <v>22</v>
      </c>
      <c r="J173" s="190" t="s">
        <v>22</v>
      </c>
      <c r="K173" s="190" t="s">
        <v>22</v>
      </c>
      <c r="L173" s="191" t="s">
        <v>454</v>
      </c>
      <c r="M173" s="192" t="s">
        <v>18</v>
      </c>
      <c r="N173" s="193" t="s">
        <v>18</v>
      </c>
      <c r="O173" s="193">
        <v>29409757</v>
      </c>
      <c r="P173" s="194" t="s">
        <v>222</v>
      </c>
      <c r="Q173" s="192" t="s">
        <v>18</v>
      </c>
      <c r="R173" s="193" t="s">
        <v>18</v>
      </c>
      <c r="S173" s="195">
        <v>29900676</v>
      </c>
      <c r="T173" s="194" t="s">
        <v>861</v>
      </c>
      <c r="U173" s="192" t="s">
        <v>18</v>
      </c>
      <c r="V173" s="193" t="s">
        <v>18</v>
      </c>
      <c r="W173" s="193">
        <v>30101253</v>
      </c>
      <c r="X173" s="194" t="s">
        <v>861</v>
      </c>
      <c r="Y173" s="192" t="s">
        <v>18</v>
      </c>
      <c r="Z173" s="193" t="s">
        <v>18</v>
      </c>
      <c r="AA173" s="193">
        <v>29573938</v>
      </c>
      <c r="AB173" s="194" t="s">
        <v>861</v>
      </c>
      <c r="AC173" s="192" t="s">
        <v>18</v>
      </c>
      <c r="AD173" s="193" t="s">
        <v>18</v>
      </c>
      <c r="AE173" s="193" t="s">
        <v>18</v>
      </c>
      <c r="AF173" s="194" t="s">
        <v>18</v>
      </c>
      <c r="AG173" s="192" t="s">
        <v>18</v>
      </c>
      <c r="AH173" s="193" t="s">
        <v>18</v>
      </c>
      <c r="AI173" s="193" t="s">
        <v>18</v>
      </c>
      <c r="AJ173" s="194" t="s">
        <v>18</v>
      </c>
      <c r="AK173" s="169"/>
      <c r="AL173" s="164">
        <v>0</v>
      </c>
      <c r="AM173" s="164">
        <f t="shared" si="41"/>
        <v>1</v>
      </c>
      <c r="AN173" s="164" t="str">
        <f t="shared" si="42"/>
        <v>FA</v>
      </c>
      <c r="AO173" s="153">
        <f t="shared" si="30"/>
        <v>0</v>
      </c>
      <c r="AP173" s="153">
        <f t="shared" si="30"/>
        <v>0</v>
      </c>
      <c r="AQ173" s="153">
        <f t="shared" si="30"/>
        <v>0</v>
      </c>
      <c r="AR173" s="153">
        <f t="shared" si="30"/>
        <v>0</v>
      </c>
      <c r="AS173" s="153">
        <f t="shared" si="30"/>
        <v>1</v>
      </c>
      <c r="AT173" s="153">
        <f t="shared" si="30"/>
        <v>0</v>
      </c>
      <c r="AU173" s="153">
        <f t="shared" si="30"/>
        <v>0</v>
      </c>
      <c r="AV173" s="153">
        <f t="shared" si="30"/>
        <v>0</v>
      </c>
      <c r="AW173" s="153">
        <f t="shared" si="30"/>
        <v>0</v>
      </c>
      <c r="AX173" s="153"/>
      <c r="AY173" s="153"/>
      <c r="AZ173" s="153"/>
      <c r="BA173" s="153"/>
      <c r="BB173" s="153"/>
      <c r="BC173" s="153"/>
      <c r="BD173" s="153"/>
      <c r="BE173" s="153"/>
      <c r="BF173" s="153"/>
      <c r="BG173" s="153"/>
      <c r="BH173" s="194"/>
    </row>
    <row r="174" spans="2:60" ht="30" customHeight="1">
      <c r="B174" s="196" t="s">
        <v>1154</v>
      </c>
      <c r="C174" s="83" t="s">
        <v>1155</v>
      </c>
      <c r="D174" s="77" t="s">
        <v>1156</v>
      </c>
      <c r="E174" s="197" t="s">
        <v>22</v>
      </c>
      <c r="F174" s="198" t="s">
        <v>22</v>
      </c>
      <c r="G174" s="198" t="s">
        <v>22</v>
      </c>
      <c r="H174" s="198" t="s">
        <v>22</v>
      </c>
      <c r="I174" s="198" t="s">
        <v>22</v>
      </c>
      <c r="J174" s="198" t="s">
        <v>22</v>
      </c>
      <c r="K174" s="198" t="s">
        <v>22</v>
      </c>
      <c r="L174" s="199" t="s">
        <v>454</v>
      </c>
      <c r="M174" s="200" t="s">
        <v>18</v>
      </c>
      <c r="N174" s="201" t="s">
        <v>18</v>
      </c>
      <c r="O174" s="201">
        <v>25571213</v>
      </c>
      <c r="P174" s="202" t="s">
        <v>222</v>
      </c>
      <c r="Q174" s="200" t="s">
        <v>18</v>
      </c>
      <c r="R174" s="201" t="s">
        <v>18</v>
      </c>
      <c r="S174" s="203">
        <v>22869979</v>
      </c>
      <c r="T174" s="202" t="s">
        <v>861</v>
      </c>
      <c r="U174" s="200" t="s">
        <v>18</v>
      </c>
      <c r="V174" s="201" t="s">
        <v>18</v>
      </c>
      <c r="W174" s="201">
        <v>24072126</v>
      </c>
      <c r="X174" s="202" t="s">
        <v>861</v>
      </c>
      <c r="Y174" s="200" t="s">
        <v>18</v>
      </c>
      <c r="Z174" s="201" t="s">
        <v>18</v>
      </c>
      <c r="AA174" s="201">
        <v>25303474</v>
      </c>
      <c r="AB174" s="202" t="s">
        <v>861</v>
      </c>
      <c r="AC174" s="200" t="s">
        <v>18</v>
      </c>
      <c r="AD174" s="201" t="s">
        <v>18</v>
      </c>
      <c r="AE174" s="201" t="s">
        <v>18</v>
      </c>
      <c r="AF174" s="202" t="s">
        <v>18</v>
      </c>
      <c r="AG174" s="200" t="s">
        <v>18</v>
      </c>
      <c r="AH174" s="201" t="s">
        <v>18</v>
      </c>
      <c r="AI174" s="201" t="s">
        <v>18</v>
      </c>
      <c r="AJ174" s="202" t="s">
        <v>18</v>
      </c>
      <c r="AK174" s="151"/>
      <c r="AL174" s="164">
        <v>0</v>
      </c>
      <c r="AM174" s="164">
        <f t="shared" si="41"/>
        <v>1</v>
      </c>
      <c r="AN174" s="164" t="str">
        <f t="shared" si="42"/>
        <v>FA</v>
      </c>
      <c r="AO174" s="153">
        <f t="shared" si="30"/>
        <v>0</v>
      </c>
      <c r="AP174" s="153">
        <f t="shared" si="30"/>
        <v>0</v>
      </c>
      <c r="AQ174" s="153">
        <f t="shared" si="30"/>
        <v>0</v>
      </c>
      <c r="AR174" s="153">
        <f t="shared" si="30"/>
        <v>0</v>
      </c>
      <c r="AS174" s="153">
        <f t="shared" si="30"/>
        <v>1</v>
      </c>
      <c r="AT174" s="153">
        <f t="shared" si="30"/>
        <v>0</v>
      </c>
      <c r="AU174" s="153">
        <f t="shared" si="30"/>
        <v>0</v>
      </c>
      <c r="AV174" s="153">
        <f t="shared" si="30"/>
        <v>0</v>
      </c>
      <c r="AW174" s="153">
        <f t="shared" si="30"/>
        <v>0</v>
      </c>
      <c r="AX174" s="153"/>
      <c r="AY174" s="153"/>
      <c r="AZ174" s="153"/>
      <c r="BA174" s="153"/>
      <c r="BB174" s="153"/>
      <c r="BC174" s="153"/>
      <c r="BD174" s="153"/>
      <c r="BE174" s="153"/>
      <c r="BF174" s="153"/>
      <c r="BG174" s="153"/>
      <c r="BH174" s="202"/>
    </row>
    <row r="175" spans="2:60" ht="30" customHeight="1">
      <c r="B175" s="138"/>
      <c r="C175" s="85"/>
      <c r="D175" s="73"/>
      <c r="E175" s="55"/>
      <c r="F175" s="34"/>
      <c r="G175" s="34"/>
      <c r="H175" s="141"/>
      <c r="I175" s="141"/>
      <c r="J175" s="141"/>
      <c r="K175" s="141"/>
      <c r="L175" s="141"/>
      <c r="M175" s="142"/>
      <c r="N175" s="143"/>
      <c r="O175" s="144"/>
      <c r="P175" s="145"/>
      <c r="Q175" s="142"/>
      <c r="R175" s="143"/>
      <c r="S175" s="144"/>
      <c r="T175" s="145"/>
      <c r="U175" s="146"/>
      <c r="V175" s="143"/>
      <c r="W175" s="144"/>
      <c r="X175" s="145"/>
      <c r="Y175" s="142"/>
      <c r="Z175" s="143"/>
      <c r="AA175" s="144"/>
      <c r="AB175" s="145"/>
      <c r="AC175" s="147"/>
      <c r="AD175" s="143"/>
      <c r="AE175" s="143"/>
      <c r="AF175" s="145"/>
      <c r="AG175" s="147"/>
      <c r="AH175" s="148"/>
      <c r="AI175" s="149"/>
      <c r="AJ175" s="150"/>
      <c r="AK175" s="151"/>
      <c r="AL175" s="164"/>
      <c r="AM175" s="164"/>
      <c r="AN175" s="164"/>
      <c r="AO175" s="153"/>
      <c r="AP175" s="153"/>
      <c r="AQ175" s="153"/>
      <c r="AR175" s="153"/>
      <c r="AS175" s="153"/>
      <c r="AT175" s="153"/>
      <c r="AU175" s="153"/>
      <c r="AV175" s="153"/>
      <c r="AW175" s="153"/>
      <c r="AX175" s="153"/>
      <c r="AY175" s="153"/>
      <c r="AZ175" s="153"/>
      <c r="BA175" s="153"/>
      <c r="BB175" s="153"/>
      <c r="BC175" s="153"/>
      <c r="BD175" s="153"/>
      <c r="BE175" s="153"/>
      <c r="BF175" s="153"/>
      <c r="BG175" s="153"/>
      <c r="BH175" s="150"/>
    </row>
    <row r="176" spans="2:60" ht="30" customHeight="1">
      <c r="B176" s="124" t="s">
        <v>338</v>
      </c>
      <c r="C176" s="124"/>
      <c r="D176" s="67"/>
      <c r="E176" s="206"/>
      <c r="F176" s="167"/>
      <c r="G176" s="167"/>
      <c r="H176" s="167"/>
      <c r="I176" s="167"/>
      <c r="J176" s="167"/>
      <c r="K176" s="167"/>
      <c r="L176" s="167"/>
      <c r="M176" s="142"/>
      <c r="N176" s="143"/>
      <c r="O176" s="208"/>
      <c r="P176" s="145"/>
      <c r="Q176" s="142"/>
      <c r="R176" s="143"/>
      <c r="S176" s="208"/>
      <c r="T176" s="145"/>
      <c r="U176" s="146"/>
      <c r="V176" s="143"/>
      <c r="W176" s="208"/>
      <c r="X176" s="145"/>
      <c r="Y176" s="142"/>
      <c r="Z176" s="143"/>
      <c r="AA176" s="144"/>
      <c r="AB176" s="145"/>
      <c r="AC176" s="147"/>
      <c r="AD176" s="143"/>
      <c r="AE176" s="143"/>
      <c r="AF176" s="145"/>
      <c r="AG176" s="147"/>
      <c r="AH176" s="148"/>
      <c r="AI176" s="149"/>
      <c r="AJ176" s="150"/>
      <c r="AK176" s="151"/>
      <c r="AL176" s="164"/>
      <c r="AM176" s="164"/>
      <c r="AN176" s="164"/>
      <c r="AO176" s="153"/>
      <c r="AP176" s="153"/>
      <c r="AQ176" s="153"/>
      <c r="AR176" s="153"/>
      <c r="AS176" s="153"/>
      <c r="AT176" s="153"/>
      <c r="AU176" s="153"/>
      <c r="AV176" s="153"/>
      <c r="AW176" s="153"/>
      <c r="AX176" s="153"/>
      <c r="AY176" s="153"/>
      <c r="AZ176" s="153"/>
      <c r="BA176" s="153"/>
      <c r="BB176" s="153"/>
      <c r="BC176" s="153"/>
      <c r="BD176" s="153"/>
      <c r="BE176" s="153"/>
      <c r="BF176" s="153"/>
      <c r="BG176" s="153"/>
      <c r="BH176" s="150"/>
    </row>
    <row r="177" spans="2:60" ht="30" customHeight="1">
      <c r="B177" s="156" t="s">
        <v>1157</v>
      </c>
      <c r="C177" s="65" t="s">
        <v>1158</v>
      </c>
      <c r="D177" s="66" t="s">
        <v>1159</v>
      </c>
      <c r="E177" s="157" t="s">
        <v>1160</v>
      </c>
      <c r="F177" s="158" t="s">
        <v>78</v>
      </c>
      <c r="G177" s="158" t="s">
        <v>68</v>
      </c>
      <c r="H177" s="159" t="s">
        <v>470</v>
      </c>
      <c r="I177" s="159" t="s">
        <v>471</v>
      </c>
      <c r="J177" s="159" t="s">
        <v>472</v>
      </c>
      <c r="K177" s="159" t="s">
        <v>473</v>
      </c>
      <c r="L177" s="159" t="s">
        <v>455</v>
      </c>
      <c r="M177" s="160" t="s">
        <v>18</v>
      </c>
      <c r="N177" s="161" t="s">
        <v>18</v>
      </c>
      <c r="O177" s="162">
        <v>1392179247</v>
      </c>
      <c r="P177" s="163" t="s">
        <v>1161</v>
      </c>
      <c r="Q177" s="160" t="s">
        <v>18</v>
      </c>
      <c r="R177" s="161" t="s">
        <v>18</v>
      </c>
      <c r="S177" s="162">
        <v>1365552718</v>
      </c>
      <c r="T177" s="163" t="s">
        <v>1162</v>
      </c>
      <c r="U177" s="160" t="s">
        <v>18</v>
      </c>
      <c r="V177" s="161" t="s">
        <v>18</v>
      </c>
      <c r="W177" s="162">
        <v>1402194632</v>
      </c>
      <c r="X177" s="163" t="s">
        <v>1163</v>
      </c>
      <c r="Y177" s="160" t="s">
        <v>18</v>
      </c>
      <c r="Z177" s="161" t="s">
        <v>18</v>
      </c>
      <c r="AA177" s="162">
        <v>1244660315</v>
      </c>
      <c r="AB177" s="163" t="s">
        <v>1164</v>
      </c>
      <c r="AC177" s="160" t="s">
        <v>18</v>
      </c>
      <c r="AD177" s="161" t="s">
        <v>18</v>
      </c>
      <c r="AE177" s="161">
        <v>1077458822</v>
      </c>
      <c r="AF177" s="163" t="s">
        <v>1165</v>
      </c>
      <c r="AG177" s="160" t="s">
        <v>18</v>
      </c>
      <c r="AH177" s="161" t="s">
        <v>18</v>
      </c>
      <c r="AI177" s="162" t="s">
        <v>18</v>
      </c>
      <c r="AJ177" s="163" t="s">
        <v>18</v>
      </c>
      <c r="AK177" s="143"/>
      <c r="AL177" s="164">
        <v>1</v>
      </c>
      <c r="AM177" s="164">
        <f t="shared" ref="AM177:AM186" si="43">IF(MID(B177,4,1)="D",1,0)</f>
        <v>0</v>
      </c>
      <c r="AN177" s="164" t="str">
        <f t="shared" ref="AN177:AN186" si="44">LEFT(B177,2)</f>
        <v>UN</v>
      </c>
      <c r="AO177" s="153">
        <f t="shared" si="30"/>
        <v>0</v>
      </c>
      <c r="AP177" s="153">
        <f t="shared" si="30"/>
        <v>0</v>
      </c>
      <c r="AQ177" s="153">
        <f t="shared" si="30"/>
        <v>0</v>
      </c>
      <c r="AR177" s="153">
        <f t="shared" si="30"/>
        <v>0</v>
      </c>
      <c r="AS177" s="153">
        <f t="shared" si="30"/>
        <v>0</v>
      </c>
      <c r="AT177" s="153">
        <f t="shared" si="30"/>
        <v>1</v>
      </c>
      <c r="AU177" s="153">
        <f t="shared" si="30"/>
        <v>0</v>
      </c>
      <c r="AV177" s="153">
        <f t="shared" si="30"/>
        <v>0</v>
      </c>
      <c r="AW177" s="153">
        <f t="shared" si="30"/>
        <v>0</v>
      </c>
      <c r="AX177" s="153"/>
      <c r="AY177" s="153">
        <v>1</v>
      </c>
      <c r="AZ177" s="153">
        <v>0</v>
      </c>
      <c r="BA177" s="153">
        <v>0</v>
      </c>
      <c r="BB177" s="153">
        <v>0</v>
      </c>
      <c r="BC177" s="153">
        <v>0</v>
      </c>
      <c r="BD177" s="153">
        <v>1</v>
      </c>
      <c r="BE177" s="153"/>
      <c r="BF177" s="153" t="str">
        <f>IF(AY177=1,"A1",IF(AZ177=1,"A2",IF(BA177=1,"A3",0)))</f>
        <v>A1</v>
      </c>
      <c r="BG177" s="153" t="str">
        <f>IF(BB177=1,"B1",IF(BC177=1,"B2",IF(BD177=1,"B3",0)))</f>
        <v>B3</v>
      </c>
      <c r="BH177" s="163" t="str">
        <f t="shared" ref="BH177" si="45">CONCATENATE(BF177,";",BG177)</f>
        <v>A1;B3</v>
      </c>
    </row>
    <row r="178" spans="2:60" ht="36" customHeight="1">
      <c r="B178" s="166" t="s">
        <v>1166</v>
      </c>
      <c r="C178" s="17" t="s">
        <v>1167</v>
      </c>
      <c r="D178" s="67" t="s">
        <v>1159</v>
      </c>
      <c r="E178" s="154" t="s">
        <v>1160</v>
      </c>
      <c r="F178" s="140" t="s">
        <v>78</v>
      </c>
      <c r="G178" s="140" t="s">
        <v>68</v>
      </c>
      <c r="H178" s="167" t="s">
        <v>470</v>
      </c>
      <c r="I178" s="167" t="s">
        <v>471</v>
      </c>
      <c r="J178" s="167" t="s">
        <v>472</v>
      </c>
      <c r="K178" s="167" t="s">
        <v>473</v>
      </c>
      <c r="L178" s="167" t="s">
        <v>455</v>
      </c>
      <c r="M178" s="168">
        <v>142880</v>
      </c>
      <c r="N178" s="143" t="s">
        <v>1168</v>
      </c>
      <c r="O178" s="169" t="s">
        <v>18</v>
      </c>
      <c r="P178" s="145" t="s">
        <v>18</v>
      </c>
      <c r="Q178" s="168">
        <v>128263</v>
      </c>
      <c r="R178" s="143" t="s">
        <v>1169</v>
      </c>
      <c r="S178" s="169" t="s">
        <v>18</v>
      </c>
      <c r="T178" s="145" t="s">
        <v>18</v>
      </c>
      <c r="U178" s="168">
        <v>125005</v>
      </c>
      <c r="V178" s="143" t="s">
        <v>1170</v>
      </c>
      <c r="W178" s="169" t="s">
        <v>18</v>
      </c>
      <c r="X178" s="145" t="s">
        <v>18</v>
      </c>
      <c r="Y178" s="168">
        <v>116933</v>
      </c>
      <c r="Z178" s="143" t="s">
        <v>1170</v>
      </c>
      <c r="AA178" s="169" t="s">
        <v>18</v>
      </c>
      <c r="AB178" s="145" t="s">
        <v>18</v>
      </c>
      <c r="AC178" s="168">
        <v>106976</v>
      </c>
      <c r="AD178" s="143" t="s">
        <v>1171</v>
      </c>
      <c r="AE178" s="143" t="s">
        <v>18</v>
      </c>
      <c r="AF178" s="145" t="s">
        <v>18</v>
      </c>
      <c r="AG178" s="168" t="s">
        <v>18</v>
      </c>
      <c r="AH178" s="143" t="s">
        <v>18</v>
      </c>
      <c r="AI178" s="169" t="s">
        <v>18</v>
      </c>
      <c r="AJ178" s="145" t="s">
        <v>18</v>
      </c>
      <c r="AK178" s="169"/>
      <c r="AL178" s="164">
        <v>0</v>
      </c>
      <c r="AM178" s="164">
        <f t="shared" si="43"/>
        <v>0</v>
      </c>
      <c r="AN178" s="164" t="str">
        <f t="shared" si="44"/>
        <v>UN</v>
      </c>
      <c r="AO178" s="153">
        <f t="shared" si="30"/>
        <v>0</v>
      </c>
      <c r="AP178" s="153">
        <f t="shared" si="30"/>
        <v>0</v>
      </c>
      <c r="AQ178" s="153">
        <f t="shared" si="30"/>
        <v>0</v>
      </c>
      <c r="AR178" s="153">
        <f t="shared" si="30"/>
        <v>0</v>
      </c>
      <c r="AS178" s="153">
        <f t="shared" si="30"/>
        <v>0</v>
      </c>
      <c r="AT178" s="153">
        <f t="shared" si="30"/>
        <v>1</v>
      </c>
      <c r="AU178" s="153">
        <f t="shared" si="30"/>
        <v>0</v>
      </c>
      <c r="AV178" s="153">
        <f t="shared" si="30"/>
        <v>0</v>
      </c>
      <c r="AW178" s="153">
        <f t="shared" si="30"/>
        <v>0</v>
      </c>
      <c r="AX178" s="153"/>
      <c r="AY178" s="153">
        <v>0</v>
      </c>
      <c r="AZ178" s="153">
        <v>1</v>
      </c>
      <c r="BA178" s="153">
        <v>0</v>
      </c>
      <c r="BB178" s="153">
        <v>1</v>
      </c>
      <c r="BC178" s="153">
        <v>0</v>
      </c>
      <c r="BD178" s="153">
        <v>0</v>
      </c>
      <c r="BE178" s="153"/>
      <c r="BF178" s="153" t="str">
        <f>IF(AY178=1,"A1",IF(AZ178=1,"A2",IF(BA178=1,"A3",0)))</f>
        <v>A2</v>
      </c>
      <c r="BG178" s="153" t="str">
        <f>IF(BB178=1,"B1",IF(BC178=1,"B2",IF(BD178=1,"B3",0)))</f>
        <v>B1</v>
      </c>
      <c r="BH178" s="145" t="str">
        <f t="shared" ref="BH178:BH214" si="46">CONCATENATE(BF178,";",BG178)</f>
        <v>A2;B1</v>
      </c>
    </row>
    <row r="179" spans="2:60" ht="30" customHeight="1">
      <c r="B179" s="156" t="s">
        <v>1172</v>
      </c>
      <c r="C179" s="65" t="s">
        <v>1173</v>
      </c>
      <c r="D179" s="66" t="s">
        <v>1159</v>
      </c>
      <c r="E179" s="157" t="s">
        <v>1160</v>
      </c>
      <c r="F179" s="158" t="s">
        <v>78</v>
      </c>
      <c r="G179" s="158" t="s">
        <v>68</v>
      </c>
      <c r="H179" s="159" t="s">
        <v>470</v>
      </c>
      <c r="I179" s="159" t="s">
        <v>471</v>
      </c>
      <c r="J179" s="159" t="s">
        <v>472</v>
      </c>
      <c r="K179" s="159" t="s">
        <v>473</v>
      </c>
      <c r="L179" s="159" t="s">
        <v>455</v>
      </c>
      <c r="M179" s="160">
        <v>695</v>
      </c>
      <c r="N179" s="161" t="s">
        <v>1174</v>
      </c>
      <c r="O179" s="162" t="s">
        <v>18</v>
      </c>
      <c r="P179" s="163" t="s">
        <v>18</v>
      </c>
      <c r="Q179" s="160">
        <v>659</v>
      </c>
      <c r="R179" s="161" t="s">
        <v>1169</v>
      </c>
      <c r="S179" s="162" t="s">
        <v>18</v>
      </c>
      <c r="T179" s="163" t="s">
        <v>18</v>
      </c>
      <c r="U179" s="160">
        <v>1630</v>
      </c>
      <c r="V179" s="161" t="s">
        <v>1170</v>
      </c>
      <c r="W179" s="162" t="s">
        <v>18</v>
      </c>
      <c r="X179" s="163" t="s">
        <v>18</v>
      </c>
      <c r="Y179" s="160">
        <v>1249</v>
      </c>
      <c r="Z179" s="161" t="s">
        <v>1170</v>
      </c>
      <c r="AA179" s="162" t="s">
        <v>18</v>
      </c>
      <c r="AB179" s="163" t="s">
        <v>18</v>
      </c>
      <c r="AC179" s="160">
        <v>1411</v>
      </c>
      <c r="AD179" s="161" t="s">
        <v>1171</v>
      </c>
      <c r="AE179" s="161" t="s">
        <v>18</v>
      </c>
      <c r="AF179" s="163" t="s">
        <v>18</v>
      </c>
      <c r="AG179" s="160" t="s">
        <v>18</v>
      </c>
      <c r="AH179" s="161" t="s">
        <v>18</v>
      </c>
      <c r="AI179" s="162" t="s">
        <v>18</v>
      </c>
      <c r="AJ179" s="163" t="s">
        <v>18</v>
      </c>
      <c r="AK179" s="169"/>
      <c r="AL179" s="164">
        <v>0</v>
      </c>
      <c r="AM179" s="164">
        <f t="shared" si="43"/>
        <v>0</v>
      </c>
      <c r="AN179" s="164" t="str">
        <f t="shared" si="44"/>
        <v>UN</v>
      </c>
      <c r="AO179" s="153">
        <f t="shared" si="30"/>
        <v>0</v>
      </c>
      <c r="AP179" s="153">
        <f t="shared" si="30"/>
        <v>0</v>
      </c>
      <c r="AQ179" s="153">
        <f t="shared" si="30"/>
        <v>0</v>
      </c>
      <c r="AR179" s="153">
        <f t="shared" si="30"/>
        <v>0</v>
      </c>
      <c r="AS179" s="153">
        <f t="shared" si="30"/>
        <v>0</v>
      </c>
      <c r="AT179" s="153">
        <f t="shared" si="30"/>
        <v>1</v>
      </c>
      <c r="AU179" s="153">
        <f t="shared" si="30"/>
        <v>0</v>
      </c>
      <c r="AV179" s="153">
        <f t="shared" si="30"/>
        <v>0</v>
      </c>
      <c r="AW179" s="153">
        <f t="shared" si="30"/>
        <v>0</v>
      </c>
      <c r="AX179" s="153"/>
      <c r="AY179" s="153">
        <v>0</v>
      </c>
      <c r="AZ179" s="153">
        <v>1</v>
      </c>
      <c r="BA179" s="153">
        <v>0</v>
      </c>
      <c r="BB179" s="153">
        <v>1</v>
      </c>
      <c r="BC179" s="153">
        <v>0</v>
      </c>
      <c r="BD179" s="153">
        <v>0</v>
      </c>
      <c r="BE179" s="153"/>
      <c r="BF179" s="153" t="str">
        <f>IF(AY179=1,"A1",IF(AZ179=1,"A2",IF(BA179=1,"A3",0)))</f>
        <v>A2</v>
      </c>
      <c r="BG179" s="153" t="str">
        <f>IF(BB179=1,"B1",IF(BC179=1,"B2",IF(BD179=1,"B3",0)))</f>
        <v>B1</v>
      </c>
      <c r="BH179" s="163" t="str">
        <f t="shared" si="46"/>
        <v>A2;B1</v>
      </c>
    </row>
    <row r="180" spans="2:60" ht="92.45" customHeight="1">
      <c r="B180" s="166" t="s">
        <v>1175</v>
      </c>
      <c r="C180" s="17" t="s">
        <v>1176</v>
      </c>
      <c r="D180" s="67" t="s">
        <v>1177</v>
      </c>
      <c r="E180" s="154" t="s">
        <v>1178</v>
      </c>
      <c r="F180" s="140" t="s">
        <v>78</v>
      </c>
      <c r="G180" s="140" t="s">
        <v>68</v>
      </c>
      <c r="H180" s="167" t="s">
        <v>470</v>
      </c>
      <c r="I180" s="167" t="s">
        <v>471</v>
      </c>
      <c r="J180" s="167" t="s">
        <v>472</v>
      </c>
      <c r="K180" s="167" t="s">
        <v>473</v>
      </c>
      <c r="L180" s="167" t="s">
        <v>455</v>
      </c>
      <c r="M180" s="168" t="s">
        <v>20</v>
      </c>
      <c r="N180" s="143" t="s">
        <v>20</v>
      </c>
      <c r="O180" s="169" t="s">
        <v>20</v>
      </c>
      <c r="P180" s="145" t="s">
        <v>20</v>
      </c>
      <c r="Q180" s="168">
        <v>21533</v>
      </c>
      <c r="R180" s="143" t="s">
        <v>1169</v>
      </c>
      <c r="S180" s="169" t="s">
        <v>18</v>
      </c>
      <c r="T180" s="145" t="s">
        <v>18</v>
      </c>
      <c r="U180" s="168">
        <v>24748</v>
      </c>
      <c r="V180" s="143" t="s">
        <v>1170</v>
      </c>
      <c r="W180" s="169" t="s">
        <v>18</v>
      </c>
      <c r="X180" s="145" t="s">
        <v>18</v>
      </c>
      <c r="Y180" s="168" t="s">
        <v>20</v>
      </c>
      <c r="Z180" s="143" t="s">
        <v>20</v>
      </c>
      <c r="AA180" s="169" t="s">
        <v>20</v>
      </c>
      <c r="AB180" s="145" t="s">
        <v>20</v>
      </c>
      <c r="AC180" s="168" t="s">
        <v>20</v>
      </c>
      <c r="AD180" s="143" t="s">
        <v>20</v>
      </c>
      <c r="AE180" s="143" t="s">
        <v>20</v>
      </c>
      <c r="AF180" s="145" t="s">
        <v>20</v>
      </c>
      <c r="AG180" s="168" t="s">
        <v>20</v>
      </c>
      <c r="AH180" s="143" t="s">
        <v>20</v>
      </c>
      <c r="AI180" s="169" t="s">
        <v>20</v>
      </c>
      <c r="AJ180" s="145" t="s">
        <v>20</v>
      </c>
      <c r="AK180" s="169"/>
      <c r="AL180" s="218">
        <v>0</v>
      </c>
      <c r="AM180" s="164">
        <f t="shared" si="43"/>
        <v>0</v>
      </c>
      <c r="AN180" s="164" t="str">
        <f t="shared" si="44"/>
        <v>UN</v>
      </c>
      <c r="AO180" s="153">
        <f t="shared" si="30"/>
        <v>0</v>
      </c>
      <c r="AP180" s="153">
        <f t="shared" si="30"/>
        <v>0</v>
      </c>
      <c r="AQ180" s="153">
        <f t="shared" si="30"/>
        <v>0</v>
      </c>
      <c r="AR180" s="153">
        <f t="shared" si="30"/>
        <v>0</v>
      </c>
      <c r="AS180" s="153">
        <f t="shared" si="30"/>
        <v>0</v>
      </c>
      <c r="AT180" s="153">
        <f t="shared" si="30"/>
        <v>1</v>
      </c>
      <c r="AU180" s="153">
        <f t="shared" si="30"/>
        <v>0</v>
      </c>
      <c r="AV180" s="153">
        <f t="shared" si="30"/>
        <v>0</v>
      </c>
      <c r="AW180" s="153">
        <f t="shared" si="30"/>
        <v>0</v>
      </c>
      <c r="AX180" s="153"/>
      <c r="AY180" s="219"/>
      <c r="AZ180" s="219"/>
      <c r="BA180" s="219"/>
      <c r="BB180" s="219"/>
      <c r="BC180" s="219"/>
      <c r="BD180" s="219"/>
      <c r="BE180" s="153"/>
      <c r="BF180" s="153"/>
      <c r="BG180" s="153"/>
      <c r="BH180" s="145"/>
    </row>
    <row r="181" spans="2:60" ht="45">
      <c r="B181" s="156" t="s">
        <v>1179</v>
      </c>
      <c r="C181" s="65" t="s">
        <v>1180</v>
      </c>
      <c r="D181" s="66" t="s">
        <v>1181</v>
      </c>
      <c r="E181" s="157" t="s">
        <v>1182</v>
      </c>
      <c r="F181" s="158" t="s">
        <v>78</v>
      </c>
      <c r="G181" s="158" t="s">
        <v>68</v>
      </c>
      <c r="H181" s="159" t="s">
        <v>470</v>
      </c>
      <c r="I181" s="159" t="s">
        <v>471</v>
      </c>
      <c r="J181" s="159" t="s">
        <v>472</v>
      </c>
      <c r="K181" s="159" t="s">
        <v>473</v>
      </c>
      <c r="L181" s="159" t="s">
        <v>455</v>
      </c>
      <c r="M181" s="160" t="s">
        <v>18</v>
      </c>
      <c r="N181" s="161" t="s">
        <v>18</v>
      </c>
      <c r="O181" s="162" t="s">
        <v>18</v>
      </c>
      <c r="P181" s="163" t="s">
        <v>18</v>
      </c>
      <c r="Q181" s="160" t="s">
        <v>18</v>
      </c>
      <c r="R181" s="161" t="s">
        <v>18</v>
      </c>
      <c r="S181" s="162" t="s">
        <v>18</v>
      </c>
      <c r="T181" s="163" t="s">
        <v>18</v>
      </c>
      <c r="U181" s="160">
        <v>1624</v>
      </c>
      <c r="V181" s="161" t="s">
        <v>1170</v>
      </c>
      <c r="W181" s="162" t="s">
        <v>18</v>
      </c>
      <c r="X181" s="163" t="s">
        <v>18</v>
      </c>
      <c r="Y181" s="160">
        <v>1489</v>
      </c>
      <c r="Z181" s="161" t="s">
        <v>1170</v>
      </c>
      <c r="AA181" s="162" t="s">
        <v>18</v>
      </c>
      <c r="AB181" s="163" t="s">
        <v>18</v>
      </c>
      <c r="AC181" s="160">
        <v>1324</v>
      </c>
      <c r="AD181" s="161" t="s">
        <v>1171</v>
      </c>
      <c r="AE181" s="161" t="s">
        <v>18</v>
      </c>
      <c r="AF181" s="163" t="s">
        <v>18</v>
      </c>
      <c r="AG181" s="160" t="s">
        <v>18</v>
      </c>
      <c r="AH181" s="161" t="s">
        <v>18</v>
      </c>
      <c r="AI181" s="162" t="s">
        <v>18</v>
      </c>
      <c r="AJ181" s="163" t="s">
        <v>18</v>
      </c>
      <c r="AK181" s="169"/>
      <c r="AL181" s="164">
        <v>0</v>
      </c>
      <c r="AM181" s="164">
        <f t="shared" si="43"/>
        <v>0</v>
      </c>
      <c r="AN181" s="164" t="str">
        <f t="shared" si="44"/>
        <v>UN</v>
      </c>
      <c r="AO181" s="153">
        <f t="shared" si="30"/>
        <v>0</v>
      </c>
      <c r="AP181" s="153">
        <f t="shared" si="30"/>
        <v>0</v>
      </c>
      <c r="AQ181" s="153">
        <f t="shared" si="30"/>
        <v>0</v>
      </c>
      <c r="AR181" s="153">
        <f t="shared" si="30"/>
        <v>0</v>
      </c>
      <c r="AS181" s="153">
        <f t="shared" si="30"/>
        <v>0</v>
      </c>
      <c r="AT181" s="153">
        <f t="shared" si="30"/>
        <v>1</v>
      </c>
      <c r="AU181" s="153">
        <f t="shared" si="30"/>
        <v>0</v>
      </c>
      <c r="AV181" s="153">
        <f t="shared" si="30"/>
        <v>0</v>
      </c>
      <c r="AW181" s="153">
        <f t="shared" si="30"/>
        <v>0</v>
      </c>
      <c r="AX181" s="153"/>
      <c r="AY181" s="153">
        <v>0</v>
      </c>
      <c r="AZ181" s="153">
        <v>1</v>
      </c>
      <c r="BA181" s="153">
        <v>0</v>
      </c>
      <c r="BB181" s="153">
        <v>1</v>
      </c>
      <c r="BC181" s="153">
        <v>0</v>
      </c>
      <c r="BD181" s="153">
        <v>0</v>
      </c>
      <c r="BE181" s="153"/>
      <c r="BF181" s="153" t="str">
        <f t="shared" ref="BF181:BF186" si="47">IF(AY181=1,"A1",IF(AZ181=1,"A2",IF(BA181=1,"A3",0)))</f>
        <v>A2</v>
      </c>
      <c r="BG181" s="153" t="str">
        <f t="shared" ref="BG181:BG186" si="48">IF(BB181=1,"B1",IF(BC181=1,"B2",IF(BD181=1,"B3",0)))</f>
        <v>B1</v>
      </c>
      <c r="BH181" s="163" t="str">
        <f t="shared" si="46"/>
        <v>A2;B1</v>
      </c>
    </row>
    <row r="182" spans="2:60" s="26" customFormat="1" ht="30">
      <c r="B182" s="166" t="s">
        <v>1183</v>
      </c>
      <c r="C182" s="17" t="s">
        <v>1184</v>
      </c>
      <c r="D182" s="67" t="s">
        <v>1185</v>
      </c>
      <c r="E182" s="154" t="s">
        <v>1186</v>
      </c>
      <c r="F182" s="140" t="s">
        <v>78</v>
      </c>
      <c r="G182" s="140" t="s">
        <v>68</v>
      </c>
      <c r="H182" s="167" t="s">
        <v>1187</v>
      </c>
      <c r="I182" s="167" t="s">
        <v>471</v>
      </c>
      <c r="J182" s="167" t="s">
        <v>472</v>
      </c>
      <c r="K182" s="167" t="s">
        <v>1188</v>
      </c>
      <c r="L182" s="167" t="s">
        <v>455</v>
      </c>
      <c r="M182" s="168">
        <v>20673</v>
      </c>
      <c r="N182" s="143" t="s">
        <v>1189</v>
      </c>
      <c r="O182" s="169" t="s">
        <v>18</v>
      </c>
      <c r="P182" s="145" t="s">
        <v>18</v>
      </c>
      <c r="Q182" s="168">
        <v>2222</v>
      </c>
      <c r="R182" s="143" t="s">
        <v>1169</v>
      </c>
      <c r="S182" s="169" t="s">
        <v>18</v>
      </c>
      <c r="T182" s="145" t="s">
        <v>18</v>
      </c>
      <c r="U182" s="168">
        <v>1822</v>
      </c>
      <c r="V182" s="143" t="s">
        <v>1170</v>
      </c>
      <c r="W182" s="169" t="s">
        <v>18</v>
      </c>
      <c r="X182" s="145" t="s">
        <v>18</v>
      </c>
      <c r="Y182" s="168">
        <v>1800</v>
      </c>
      <c r="Z182" s="143" t="s">
        <v>1170</v>
      </c>
      <c r="AA182" s="169" t="s">
        <v>18</v>
      </c>
      <c r="AB182" s="145" t="s">
        <v>18</v>
      </c>
      <c r="AC182" s="168">
        <v>1422</v>
      </c>
      <c r="AD182" s="143" t="s">
        <v>1171</v>
      </c>
      <c r="AE182" s="143" t="s">
        <v>18</v>
      </c>
      <c r="AF182" s="145" t="s">
        <v>1190</v>
      </c>
      <c r="AG182" s="168" t="s">
        <v>18</v>
      </c>
      <c r="AH182" s="143" t="s">
        <v>18</v>
      </c>
      <c r="AI182" s="169" t="s">
        <v>18</v>
      </c>
      <c r="AJ182" s="145" t="s">
        <v>18</v>
      </c>
      <c r="AK182" s="169"/>
      <c r="AL182" s="164">
        <v>1</v>
      </c>
      <c r="AM182" s="164">
        <f t="shared" si="43"/>
        <v>0</v>
      </c>
      <c r="AN182" s="164" t="str">
        <f t="shared" si="44"/>
        <v>UN</v>
      </c>
      <c r="AO182" s="153">
        <f t="shared" si="30"/>
        <v>0</v>
      </c>
      <c r="AP182" s="153">
        <f t="shared" si="30"/>
        <v>0</v>
      </c>
      <c r="AQ182" s="153">
        <f t="shared" si="30"/>
        <v>0</v>
      </c>
      <c r="AR182" s="153">
        <f t="shared" si="30"/>
        <v>0</v>
      </c>
      <c r="AS182" s="153">
        <f t="shared" si="30"/>
        <v>0</v>
      </c>
      <c r="AT182" s="153">
        <f t="shared" si="30"/>
        <v>1</v>
      </c>
      <c r="AU182" s="153">
        <f t="shared" si="30"/>
        <v>0</v>
      </c>
      <c r="AV182" s="153">
        <f t="shared" si="30"/>
        <v>0</v>
      </c>
      <c r="AW182" s="153">
        <f t="shared" si="30"/>
        <v>0</v>
      </c>
      <c r="AX182" s="153"/>
      <c r="AY182" s="153">
        <v>0</v>
      </c>
      <c r="AZ182" s="153">
        <v>1</v>
      </c>
      <c r="BA182" s="153">
        <v>0</v>
      </c>
      <c r="BB182" s="165">
        <v>1</v>
      </c>
      <c r="BC182" s="165">
        <v>0</v>
      </c>
      <c r="BD182" s="165">
        <v>0</v>
      </c>
      <c r="BE182" s="153"/>
      <c r="BF182" s="153" t="str">
        <f t="shared" si="47"/>
        <v>A2</v>
      </c>
      <c r="BG182" s="153" t="str">
        <f t="shared" si="48"/>
        <v>B1</v>
      </c>
      <c r="BH182" s="145" t="str">
        <f t="shared" si="46"/>
        <v>A2;B1</v>
      </c>
    </row>
    <row r="183" spans="2:60" s="26" customFormat="1" ht="45">
      <c r="B183" s="156" t="s">
        <v>1191</v>
      </c>
      <c r="C183" s="65" t="s">
        <v>1192</v>
      </c>
      <c r="D183" s="66" t="s">
        <v>1193</v>
      </c>
      <c r="E183" s="157" t="s">
        <v>1194</v>
      </c>
      <c r="F183" s="158" t="s">
        <v>78</v>
      </c>
      <c r="G183" s="158" t="s">
        <v>68</v>
      </c>
      <c r="H183" s="159" t="s">
        <v>1187</v>
      </c>
      <c r="I183" s="159" t="s">
        <v>471</v>
      </c>
      <c r="J183" s="159" t="s">
        <v>472</v>
      </c>
      <c r="K183" s="159" t="s">
        <v>1188</v>
      </c>
      <c r="L183" s="159" t="s">
        <v>455</v>
      </c>
      <c r="M183" s="160">
        <v>5253</v>
      </c>
      <c r="N183" s="161" t="s">
        <v>1195</v>
      </c>
      <c r="O183" s="162" t="s">
        <v>18</v>
      </c>
      <c r="P183" s="163" t="s">
        <v>18</v>
      </c>
      <c r="Q183" s="160">
        <v>4909</v>
      </c>
      <c r="R183" s="161" t="s">
        <v>1169</v>
      </c>
      <c r="S183" s="162" t="s">
        <v>18</v>
      </c>
      <c r="T183" s="163" t="s">
        <v>18</v>
      </c>
      <c r="U183" s="160">
        <v>14523</v>
      </c>
      <c r="V183" s="161" t="s">
        <v>1170</v>
      </c>
      <c r="W183" s="162" t="s">
        <v>18</v>
      </c>
      <c r="X183" s="163" t="s">
        <v>18</v>
      </c>
      <c r="Y183" s="160">
        <v>14538</v>
      </c>
      <c r="Z183" s="161" t="s">
        <v>1170</v>
      </c>
      <c r="AA183" s="162" t="s">
        <v>18</v>
      </c>
      <c r="AB183" s="163" t="s">
        <v>18</v>
      </c>
      <c r="AC183" s="160">
        <v>18579</v>
      </c>
      <c r="AD183" s="161" t="s">
        <v>1171</v>
      </c>
      <c r="AE183" s="161" t="s">
        <v>18</v>
      </c>
      <c r="AF183" s="163" t="s">
        <v>1190</v>
      </c>
      <c r="AG183" s="160" t="s">
        <v>18</v>
      </c>
      <c r="AH183" s="161" t="s">
        <v>18</v>
      </c>
      <c r="AI183" s="162" t="s">
        <v>18</v>
      </c>
      <c r="AJ183" s="163" t="s">
        <v>18</v>
      </c>
      <c r="AK183" s="169"/>
      <c r="AL183" s="164">
        <v>1</v>
      </c>
      <c r="AM183" s="164">
        <f t="shared" si="43"/>
        <v>0</v>
      </c>
      <c r="AN183" s="164" t="str">
        <f t="shared" si="44"/>
        <v>UN</v>
      </c>
      <c r="AO183" s="153">
        <f t="shared" si="30"/>
        <v>0</v>
      </c>
      <c r="AP183" s="153">
        <f t="shared" si="30"/>
        <v>0</v>
      </c>
      <c r="AQ183" s="153">
        <f t="shared" si="30"/>
        <v>0</v>
      </c>
      <c r="AR183" s="153">
        <f t="shared" si="30"/>
        <v>0</v>
      </c>
      <c r="AS183" s="153">
        <f t="shared" si="30"/>
        <v>0</v>
      </c>
      <c r="AT183" s="153">
        <f t="shared" si="30"/>
        <v>1</v>
      </c>
      <c r="AU183" s="153">
        <f t="shared" si="30"/>
        <v>0</v>
      </c>
      <c r="AV183" s="153">
        <f t="shared" si="30"/>
        <v>0</v>
      </c>
      <c r="AW183" s="153">
        <f t="shared" si="30"/>
        <v>0</v>
      </c>
      <c r="AX183" s="153"/>
      <c r="AY183" s="153">
        <v>0</v>
      </c>
      <c r="AZ183" s="153">
        <v>1</v>
      </c>
      <c r="BA183" s="153">
        <v>0</v>
      </c>
      <c r="BB183" s="165">
        <v>1</v>
      </c>
      <c r="BC183" s="165">
        <v>0</v>
      </c>
      <c r="BD183" s="165">
        <v>0</v>
      </c>
      <c r="BE183" s="153"/>
      <c r="BF183" s="153" t="str">
        <f t="shared" si="47"/>
        <v>A2</v>
      </c>
      <c r="BG183" s="153" t="str">
        <f t="shared" si="48"/>
        <v>B1</v>
      </c>
      <c r="BH183" s="163" t="str">
        <f t="shared" si="46"/>
        <v>A2;B1</v>
      </c>
    </row>
    <row r="184" spans="2:60" ht="45">
      <c r="B184" s="166" t="s">
        <v>1196</v>
      </c>
      <c r="C184" s="17" t="s">
        <v>1197</v>
      </c>
      <c r="D184" s="67" t="s">
        <v>1198</v>
      </c>
      <c r="E184" s="154" t="s">
        <v>1199</v>
      </c>
      <c r="F184" s="140" t="s">
        <v>78</v>
      </c>
      <c r="G184" s="140" t="s">
        <v>68</v>
      </c>
      <c r="H184" s="167" t="s">
        <v>1187</v>
      </c>
      <c r="I184" s="167" t="s">
        <v>471</v>
      </c>
      <c r="J184" s="167" t="s">
        <v>472</v>
      </c>
      <c r="K184" s="167" t="s">
        <v>1141</v>
      </c>
      <c r="L184" s="167" t="s">
        <v>455</v>
      </c>
      <c r="M184" s="168">
        <v>63</v>
      </c>
      <c r="N184" s="143" t="s">
        <v>1189</v>
      </c>
      <c r="O184" s="169" t="s">
        <v>18</v>
      </c>
      <c r="P184" s="145" t="s">
        <v>18</v>
      </c>
      <c r="Q184" s="168">
        <v>12</v>
      </c>
      <c r="R184" s="143" t="s">
        <v>1169</v>
      </c>
      <c r="S184" s="169" t="s">
        <v>18</v>
      </c>
      <c r="T184" s="145" t="s">
        <v>18</v>
      </c>
      <c r="U184" s="168">
        <v>18</v>
      </c>
      <c r="V184" s="143" t="s">
        <v>1170</v>
      </c>
      <c r="W184" s="169" t="s">
        <v>18</v>
      </c>
      <c r="X184" s="145" t="s">
        <v>18</v>
      </c>
      <c r="Y184" s="168">
        <v>18</v>
      </c>
      <c r="Z184" s="143" t="s">
        <v>18</v>
      </c>
      <c r="AA184" s="169" t="s">
        <v>18</v>
      </c>
      <c r="AB184" s="145" t="s">
        <v>18</v>
      </c>
      <c r="AC184" s="168">
        <v>21</v>
      </c>
      <c r="AD184" s="143" t="s">
        <v>1171</v>
      </c>
      <c r="AE184" s="143" t="s">
        <v>18</v>
      </c>
      <c r="AF184" s="145" t="s">
        <v>1200</v>
      </c>
      <c r="AG184" s="168" t="s">
        <v>18</v>
      </c>
      <c r="AH184" s="143" t="s">
        <v>18</v>
      </c>
      <c r="AI184" s="169" t="s">
        <v>18</v>
      </c>
      <c r="AJ184" s="145" t="s">
        <v>18</v>
      </c>
      <c r="AK184" s="169"/>
      <c r="AL184" s="164">
        <v>1</v>
      </c>
      <c r="AM184" s="164">
        <f t="shared" si="43"/>
        <v>0</v>
      </c>
      <c r="AN184" s="164" t="str">
        <f t="shared" si="44"/>
        <v>UN</v>
      </c>
      <c r="AO184" s="153">
        <f t="shared" si="30"/>
        <v>0</v>
      </c>
      <c r="AP184" s="153">
        <f t="shared" si="30"/>
        <v>0</v>
      </c>
      <c r="AQ184" s="153">
        <f t="shared" si="30"/>
        <v>0</v>
      </c>
      <c r="AR184" s="153">
        <f t="shared" si="30"/>
        <v>0</v>
      </c>
      <c r="AS184" s="153">
        <f t="shared" si="30"/>
        <v>0</v>
      </c>
      <c r="AT184" s="153">
        <f t="shared" si="30"/>
        <v>1</v>
      </c>
      <c r="AU184" s="153">
        <f t="shared" si="30"/>
        <v>0</v>
      </c>
      <c r="AV184" s="153">
        <f t="shared" si="30"/>
        <v>0</v>
      </c>
      <c r="AW184" s="153">
        <f t="shared" si="30"/>
        <v>0</v>
      </c>
      <c r="AX184" s="153"/>
      <c r="AY184" s="153">
        <v>0</v>
      </c>
      <c r="AZ184" s="153">
        <v>1</v>
      </c>
      <c r="BA184" s="153">
        <v>0</v>
      </c>
      <c r="BB184" s="165">
        <v>1</v>
      </c>
      <c r="BC184" s="165">
        <v>0</v>
      </c>
      <c r="BD184" s="165">
        <v>0</v>
      </c>
      <c r="BE184" s="153"/>
      <c r="BF184" s="153" t="str">
        <f t="shared" si="47"/>
        <v>A2</v>
      </c>
      <c r="BG184" s="153" t="str">
        <f t="shared" si="48"/>
        <v>B1</v>
      </c>
      <c r="BH184" s="145" t="str">
        <f t="shared" si="46"/>
        <v>A2;B1</v>
      </c>
    </row>
    <row r="185" spans="2:60" ht="30">
      <c r="B185" s="156" t="s">
        <v>1201</v>
      </c>
      <c r="C185" s="65" t="s">
        <v>1202</v>
      </c>
      <c r="D185" s="66" t="s">
        <v>1198</v>
      </c>
      <c r="E185" s="157" t="s">
        <v>1199</v>
      </c>
      <c r="F185" s="158" t="s">
        <v>78</v>
      </c>
      <c r="G185" s="158" t="s">
        <v>68</v>
      </c>
      <c r="H185" s="159" t="s">
        <v>1187</v>
      </c>
      <c r="I185" s="159" t="s">
        <v>471</v>
      </c>
      <c r="J185" s="159" t="s">
        <v>472</v>
      </c>
      <c r="K185" s="159" t="s">
        <v>458</v>
      </c>
      <c r="L185" s="159" t="s">
        <v>455</v>
      </c>
      <c r="M185" s="160">
        <v>7303</v>
      </c>
      <c r="N185" s="161" t="s">
        <v>1189</v>
      </c>
      <c r="O185" s="162" t="s">
        <v>18</v>
      </c>
      <c r="P185" s="163" t="s">
        <v>18</v>
      </c>
      <c r="Q185" s="160">
        <v>8157</v>
      </c>
      <c r="R185" s="161" t="s">
        <v>1169</v>
      </c>
      <c r="S185" s="162" t="s">
        <v>18</v>
      </c>
      <c r="T185" s="163" t="s">
        <v>18</v>
      </c>
      <c r="U185" s="160">
        <v>9196</v>
      </c>
      <c r="V185" s="161" t="s">
        <v>1170</v>
      </c>
      <c r="W185" s="162" t="s">
        <v>18</v>
      </c>
      <c r="X185" s="163" t="s">
        <v>18</v>
      </c>
      <c r="Y185" s="160">
        <v>10108</v>
      </c>
      <c r="Z185" s="161" t="s">
        <v>1170</v>
      </c>
      <c r="AA185" s="162" t="s">
        <v>18</v>
      </c>
      <c r="AB185" s="163" t="s">
        <v>18</v>
      </c>
      <c r="AC185" s="160">
        <v>9680</v>
      </c>
      <c r="AD185" s="161" t="s">
        <v>1171</v>
      </c>
      <c r="AE185" s="161" t="s">
        <v>18</v>
      </c>
      <c r="AF185" s="163" t="s">
        <v>1200</v>
      </c>
      <c r="AG185" s="160" t="s">
        <v>18</v>
      </c>
      <c r="AH185" s="161" t="s">
        <v>18</v>
      </c>
      <c r="AI185" s="162" t="s">
        <v>18</v>
      </c>
      <c r="AJ185" s="163" t="s">
        <v>18</v>
      </c>
      <c r="AK185" s="169"/>
      <c r="AL185" s="164">
        <v>1</v>
      </c>
      <c r="AM185" s="164">
        <f t="shared" si="43"/>
        <v>0</v>
      </c>
      <c r="AN185" s="164" t="str">
        <f t="shared" si="44"/>
        <v>UN</v>
      </c>
      <c r="AO185" s="153">
        <f t="shared" si="30"/>
        <v>0</v>
      </c>
      <c r="AP185" s="153">
        <f t="shared" si="30"/>
        <v>0</v>
      </c>
      <c r="AQ185" s="153">
        <f t="shared" si="30"/>
        <v>0</v>
      </c>
      <c r="AR185" s="153">
        <f t="shared" si="30"/>
        <v>0</v>
      </c>
      <c r="AS185" s="153">
        <f t="shared" si="30"/>
        <v>0</v>
      </c>
      <c r="AT185" s="153">
        <f t="shared" si="30"/>
        <v>1</v>
      </c>
      <c r="AU185" s="153">
        <f t="shared" si="30"/>
        <v>0</v>
      </c>
      <c r="AV185" s="153">
        <f t="shared" si="30"/>
        <v>0</v>
      </c>
      <c r="AW185" s="153">
        <f t="shared" si="30"/>
        <v>0</v>
      </c>
      <c r="AX185" s="153"/>
      <c r="AY185" s="153">
        <v>0</v>
      </c>
      <c r="AZ185" s="153">
        <v>1</v>
      </c>
      <c r="BA185" s="153">
        <v>0</v>
      </c>
      <c r="BB185" s="165">
        <v>1</v>
      </c>
      <c r="BC185" s="165">
        <v>0</v>
      </c>
      <c r="BD185" s="165">
        <v>0</v>
      </c>
      <c r="BE185" s="153"/>
      <c r="BF185" s="153" t="str">
        <f t="shared" si="47"/>
        <v>A2</v>
      </c>
      <c r="BG185" s="153" t="str">
        <f t="shared" si="48"/>
        <v>B1</v>
      </c>
      <c r="BH185" s="163" t="str">
        <f t="shared" si="46"/>
        <v>A2;B1</v>
      </c>
    </row>
    <row r="186" spans="2:60" ht="45">
      <c r="B186" s="166" t="s">
        <v>1203</v>
      </c>
      <c r="C186" s="17" t="s">
        <v>1204</v>
      </c>
      <c r="D186" s="67" t="s">
        <v>1205</v>
      </c>
      <c r="E186" s="154" t="s">
        <v>1206</v>
      </c>
      <c r="F186" s="140" t="s">
        <v>78</v>
      </c>
      <c r="G186" s="140" t="s">
        <v>68</v>
      </c>
      <c r="H186" s="167" t="s">
        <v>470</v>
      </c>
      <c r="I186" s="167" t="s">
        <v>471</v>
      </c>
      <c r="J186" s="167" t="s">
        <v>472</v>
      </c>
      <c r="K186" s="167" t="s">
        <v>473</v>
      </c>
      <c r="L186" s="167" t="s">
        <v>455</v>
      </c>
      <c r="M186" s="168" t="s">
        <v>22</v>
      </c>
      <c r="N186" s="143" t="s">
        <v>22</v>
      </c>
      <c r="O186" s="169" t="s">
        <v>22</v>
      </c>
      <c r="P186" s="145" t="s">
        <v>22</v>
      </c>
      <c r="Q186" s="168" t="s">
        <v>22</v>
      </c>
      <c r="R186" s="143" t="s">
        <v>22</v>
      </c>
      <c r="S186" s="169" t="s">
        <v>22</v>
      </c>
      <c r="T186" s="145" t="s">
        <v>22</v>
      </c>
      <c r="U186" s="168" t="s">
        <v>22</v>
      </c>
      <c r="V186" s="143" t="s">
        <v>22</v>
      </c>
      <c r="W186" s="169" t="s">
        <v>22</v>
      </c>
      <c r="X186" s="145" t="s">
        <v>22</v>
      </c>
      <c r="Y186" s="168">
        <v>745</v>
      </c>
      <c r="Z186" s="143" t="s">
        <v>1170</v>
      </c>
      <c r="AA186" s="169" t="s">
        <v>18</v>
      </c>
      <c r="AB186" s="145" t="s">
        <v>18</v>
      </c>
      <c r="AC186" s="168">
        <v>1267</v>
      </c>
      <c r="AD186" s="143" t="s">
        <v>1171</v>
      </c>
      <c r="AE186" s="143">
        <v>11081084</v>
      </c>
      <c r="AF186" s="145" t="s">
        <v>1165</v>
      </c>
      <c r="AG186" s="168" t="s">
        <v>18</v>
      </c>
      <c r="AH186" s="143" t="s">
        <v>18</v>
      </c>
      <c r="AI186" s="169" t="s">
        <v>18</v>
      </c>
      <c r="AJ186" s="145" t="s">
        <v>18</v>
      </c>
      <c r="AK186" s="169"/>
      <c r="AL186" s="164">
        <v>1</v>
      </c>
      <c r="AM186" s="164">
        <f t="shared" si="43"/>
        <v>0</v>
      </c>
      <c r="AN186" s="164" t="str">
        <f t="shared" si="44"/>
        <v>UN</v>
      </c>
      <c r="AO186" s="153">
        <f t="shared" si="30"/>
        <v>0</v>
      </c>
      <c r="AP186" s="153">
        <f t="shared" si="30"/>
        <v>0</v>
      </c>
      <c r="AQ186" s="153">
        <f t="shared" si="30"/>
        <v>0</v>
      </c>
      <c r="AR186" s="153">
        <f t="shared" si="30"/>
        <v>0</v>
      </c>
      <c r="AS186" s="153">
        <f t="shared" si="30"/>
        <v>0</v>
      </c>
      <c r="AT186" s="153">
        <f t="shared" si="30"/>
        <v>1</v>
      </c>
      <c r="AU186" s="153">
        <f t="shared" si="30"/>
        <v>0</v>
      </c>
      <c r="AV186" s="153">
        <f t="shared" si="30"/>
        <v>0</v>
      </c>
      <c r="AW186" s="153">
        <f t="shared" si="30"/>
        <v>0</v>
      </c>
      <c r="AX186" s="153"/>
      <c r="AY186" s="153">
        <v>0</v>
      </c>
      <c r="AZ186" s="153">
        <v>1</v>
      </c>
      <c r="BA186" s="153">
        <v>0</v>
      </c>
      <c r="BB186" s="153">
        <v>0</v>
      </c>
      <c r="BC186" s="153">
        <v>0</v>
      </c>
      <c r="BD186" s="153">
        <v>1</v>
      </c>
      <c r="BE186" s="153"/>
      <c r="BF186" s="153" t="str">
        <f t="shared" si="47"/>
        <v>A2</v>
      </c>
      <c r="BG186" s="153" t="str">
        <f t="shared" si="48"/>
        <v>B3</v>
      </c>
      <c r="BH186" s="145" t="str">
        <f t="shared" si="46"/>
        <v>A2;B3</v>
      </c>
    </row>
    <row r="187" spans="2:60">
      <c r="B187" s="166"/>
      <c r="C187" s="18"/>
      <c r="D187" s="67"/>
      <c r="E187" s="210"/>
      <c r="F187" s="167"/>
      <c r="G187" s="167"/>
      <c r="H187" s="167"/>
      <c r="I187" s="167"/>
      <c r="J187" s="167"/>
      <c r="K187" s="167"/>
      <c r="L187" s="167"/>
      <c r="M187" s="168"/>
      <c r="N187" s="169"/>
      <c r="O187" s="169"/>
      <c r="P187" s="171"/>
      <c r="Q187" s="168"/>
      <c r="R187" s="169"/>
      <c r="S187" s="169"/>
      <c r="T187" s="171"/>
      <c r="U187" s="146"/>
      <c r="V187" s="143"/>
      <c r="W187" s="208"/>
      <c r="X187" s="145"/>
      <c r="Y187" s="146"/>
      <c r="Z187" s="143"/>
      <c r="AA187" s="144"/>
      <c r="AB187" s="145"/>
      <c r="AC187" s="168"/>
      <c r="AD187" s="143"/>
      <c r="AE187" s="169"/>
      <c r="AF187" s="145"/>
      <c r="AG187" s="168"/>
      <c r="AH187" s="169"/>
      <c r="AI187" s="169"/>
      <c r="AJ187" s="171"/>
      <c r="AK187" s="169"/>
      <c r="AL187" s="164"/>
      <c r="AM187" s="164"/>
      <c r="AN187" s="164"/>
      <c r="AO187" s="153"/>
      <c r="AP187" s="153"/>
      <c r="AQ187" s="153"/>
      <c r="AR187" s="153"/>
      <c r="AS187" s="153"/>
      <c r="AT187" s="153"/>
      <c r="AU187" s="153"/>
      <c r="AV187" s="153"/>
      <c r="AW187" s="153"/>
      <c r="AX187" s="153"/>
      <c r="AY187" s="153"/>
      <c r="AZ187" s="153"/>
      <c r="BA187" s="153"/>
      <c r="BB187" s="153"/>
      <c r="BC187" s="153"/>
      <c r="BD187" s="153"/>
      <c r="BE187" s="153"/>
      <c r="BF187" s="153"/>
      <c r="BG187" s="153"/>
      <c r="BH187" s="171"/>
    </row>
    <row r="188" spans="2:60">
      <c r="B188" s="24" t="s">
        <v>537</v>
      </c>
      <c r="D188" s="67"/>
      <c r="E188" s="210"/>
      <c r="F188" s="167"/>
      <c r="G188" s="167"/>
      <c r="H188" s="167"/>
      <c r="I188" s="167"/>
      <c r="J188" s="167"/>
      <c r="K188" s="167"/>
      <c r="L188" s="167"/>
      <c r="M188" s="168"/>
      <c r="N188" s="169"/>
      <c r="O188" s="169"/>
      <c r="P188" s="171"/>
      <c r="Q188" s="168"/>
      <c r="R188" s="169"/>
      <c r="S188" s="169"/>
      <c r="T188" s="171"/>
      <c r="U188" s="146"/>
      <c r="V188" s="143"/>
      <c r="W188" s="208"/>
      <c r="X188" s="145"/>
      <c r="Y188" s="146"/>
      <c r="Z188" s="143"/>
      <c r="AA188" s="144"/>
      <c r="AB188" s="145"/>
      <c r="AC188" s="168"/>
      <c r="AD188" s="143"/>
      <c r="AE188" s="169"/>
      <c r="AF188" s="145"/>
      <c r="AG188" s="168"/>
      <c r="AH188" s="169"/>
      <c r="AI188" s="169"/>
      <c r="AJ188" s="171"/>
      <c r="AK188" s="169"/>
      <c r="AL188" s="164"/>
      <c r="AM188" s="164"/>
      <c r="AN188" s="164"/>
      <c r="AO188" s="153"/>
      <c r="AP188" s="153"/>
      <c r="AQ188" s="153"/>
      <c r="AR188" s="153"/>
      <c r="AS188" s="153"/>
      <c r="AT188" s="153"/>
      <c r="AU188" s="153"/>
      <c r="AV188" s="153"/>
      <c r="AW188" s="153"/>
      <c r="AX188" s="153"/>
      <c r="AY188" s="153"/>
      <c r="AZ188" s="153"/>
      <c r="BA188" s="153"/>
      <c r="BB188" s="153"/>
      <c r="BC188" s="153"/>
      <c r="BD188" s="153"/>
      <c r="BE188" s="153"/>
      <c r="BF188" s="153"/>
      <c r="BG188" s="153"/>
      <c r="BH188" s="171"/>
    </row>
    <row r="189" spans="2:60" ht="45">
      <c r="B189" s="172" t="s">
        <v>1190</v>
      </c>
      <c r="C189" s="79" t="s">
        <v>1207</v>
      </c>
      <c r="D189" s="68" t="s">
        <v>1208</v>
      </c>
      <c r="E189" s="173" t="s">
        <v>22</v>
      </c>
      <c r="F189" s="173" t="s">
        <v>22</v>
      </c>
      <c r="G189" s="173" t="s">
        <v>22</v>
      </c>
      <c r="H189" s="173" t="s">
        <v>22</v>
      </c>
      <c r="I189" s="173" t="s">
        <v>22</v>
      </c>
      <c r="J189" s="173" t="s">
        <v>22</v>
      </c>
      <c r="K189" s="173" t="s">
        <v>22</v>
      </c>
      <c r="L189" s="173" t="s">
        <v>455</v>
      </c>
      <c r="M189" s="174" t="s">
        <v>18</v>
      </c>
      <c r="N189" s="175" t="s">
        <v>18</v>
      </c>
      <c r="O189" s="176">
        <v>101304612</v>
      </c>
      <c r="P189" s="177" t="s">
        <v>1161</v>
      </c>
      <c r="Q189" s="174" t="s">
        <v>18</v>
      </c>
      <c r="R189" s="175" t="s">
        <v>18</v>
      </c>
      <c r="S189" s="176">
        <v>116580223</v>
      </c>
      <c r="T189" s="178" t="s">
        <v>1162</v>
      </c>
      <c r="U189" s="174" t="s">
        <v>18</v>
      </c>
      <c r="V189" s="175" t="s">
        <v>18</v>
      </c>
      <c r="W189" s="176">
        <v>230478864</v>
      </c>
      <c r="X189" s="178" t="s">
        <v>1163</v>
      </c>
      <c r="Y189" s="174" t="s">
        <v>18</v>
      </c>
      <c r="Z189" s="175" t="s">
        <v>18</v>
      </c>
      <c r="AA189" s="176">
        <v>307132502</v>
      </c>
      <c r="AB189" s="178" t="s">
        <v>1164</v>
      </c>
      <c r="AC189" s="174" t="s">
        <v>18</v>
      </c>
      <c r="AD189" s="175" t="s">
        <v>18</v>
      </c>
      <c r="AE189" s="175">
        <v>441536157</v>
      </c>
      <c r="AF189" s="177" t="s">
        <v>1165</v>
      </c>
      <c r="AG189" s="174" t="s">
        <v>18</v>
      </c>
      <c r="AH189" s="175" t="s">
        <v>18</v>
      </c>
      <c r="AI189" s="176" t="s">
        <v>18</v>
      </c>
      <c r="AJ189" s="178" t="s">
        <v>18</v>
      </c>
      <c r="AK189" s="169"/>
      <c r="AL189" s="164"/>
      <c r="AM189" s="164"/>
      <c r="AN189" s="164" t="str">
        <f>LEFT(B189,2)</f>
        <v>UN</v>
      </c>
      <c r="AO189" s="153">
        <f t="shared" si="30"/>
        <v>0</v>
      </c>
      <c r="AP189" s="153">
        <f t="shared" si="30"/>
        <v>0</v>
      </c>
      <c r="AQ189" s="153">
        <f t="shared" si="30"/>
        <v>0</v>
      </c>
      <c r="AR189" s="153">
        <f t="shared" si="30"/>
        <v>0</v>
      </c>
      <c r="AS189" s="153">
        <f t="shared" si="30"/>
        <v>0</v>
      </c>
      <c r="AT189" s="153">
        <f t="shared" si="30"/>
        <v>1</v>
      </c>
      <c r="AU189" s="153">
        <f t="shared" si="30"/>
        <v>0</v>
      </c>
      <c r="AV189" s="153">
        <f t="shared" si="30"/>
        <v>0</v>
      </c>
      <c r="AW189" s="153">
        <f t="shared" si="30"/>
        <v>0</v>
      </c>
      <c r="AX189" s="153"/>
      <c r="AY189" s="153"/>
      <c r="AZ189" s="153"/>
      <c r="BA189" s="153"/>
      <c r="BB189" s="153"/>
      <c r="BC189" s="153"/>
      <c r="BD189" s="153"/>
      <c r="BE189" s="153"/>
      <c r="BF189" s="153"/>
      <c r="BG189" s="153"/>
      <c r="BH189" s="178"/>
    </row>
    <row r="190" spans="2:60" ht="30">
      <c r="B190" s="179" t="s">
        <v>1200</v>
      </c>
      <c r="C190" s="80" t="s">
        <v>1209</v>
      </c>
      <c r="D190" s="76" t="s">
        <v>1210</v>
      </c>
      <c r="E190" s="180" t="s">
        <v>22</v>
      </c>
      <c r="F190" s="181" t="s">
        <v>22</v>
      </c>
      <c r="G190" s="181" t="s">
        <v>22</v>
      </c>
      <c r="H190" s="181" t="s">
        <v>22</v>
      </c>
      <c r="I190" s="181" t="s">
        <v>22</v>
      </c>
      <c r="J190" s="181" t="s">
        <v>22</v>
      </c>
      <c r="K190" s="181" t="s">
        <v>22</v>
      </c>
      <c r="L190" s="180" t="s">
        <v>455</v>
      </c>
      <c r="M190" s="182" t="s">
        <v>18</v>
      </c>
      <c r="N190" s="183" t="s">
        <v>18</v>
      </c>
      <c r="O190" s="184">
        <v>977628</v>
      </c>
      <c r="P190" s="185" t="s">
        <v>1161</v>
      </c>
      <c r="Q190" s="182" t="s">
        <v>18</v>
      </c>
      <c r="R190" s="183" t="s">
        <v>18</v>
      </c>
      <c r="S190" s="184">
        <v>1720556</v>
      </c>
      <c r="T190" s="186" t="s">
        <v>1162</v>
      </c>
      <c r="U190" s="182" t="s">
        <v>18</v>
      </c>
      <c r="V190" s="183" t="s">
        <v>18</v>
      </c>
      <c r="W190" s="184">
        <v>2121140</v>
      </c>
      <c r="X190" s="186" t="s">
        <v>1163</v>
      </c>
      <c r="Y190" s="182" t="s">
        <v>18</v>
      </c>
      <c r="Z190" s="183" t="s">
        <v>18</v>
      </c>
      <c r="AA190" s="184">
        <v>2094191</v>
      </c>
      <c r="AB190" s="186" t="s">
        <v>1164</v>
      </c>
      <c r="AC190" s="182" t="s">
        <v>18</v>
      </c>
      <c r="AD190" s="183" t="s">
        <v>18</v>
      </c>
      <c r="AE190" s="183">
        <v>1928135</v>
      </c>
      <c r="AF190" s="185" t="s">
        <v>1165</v>
      </c>
      <c r="AG190" s="182" t="s">
        <v>18</v>
      </c>
      <c r="AH190" s="183" t="s">
        <v>18</v>
      </c>
      <c r="AI190" s="184" t="s">
        <v>18</v>
      </c>
      <c r="AJ190" s="186" t="s">
        <v>18</v>
      </c>
      <c r="AK190" s="169"/>
      <c r="AL190" s="164"/>
      <c r="AM190" s="164"/>
      <c r="AN190" s="164" t="str">
        <f>LEFT(B190,2)</f>
        <v>UN</v>
      </c>
      <c r="AO190" s="153">
        <f t="shared" si="30"/>
        <v>0</v>
      </c>
      <c r="AP190" s="153">
        <f t="shared" si="30"/>
        <v>0</v>
      </c>
      <c r="AQ190" s="153">
        <f t="shared" si="30"/>
        <v>0</v>
      </c>
      <c r="AR190" s="153">
        <f t="shared" si="30"/>
        <v>0</v>
      </c>
      <c r="AS190" s="153">
        <f t="shared" si="30"/>
        <v>0</v>
      </c>
      <c r="AT190" s="153">
        <f t="shared" si="30"/>
        <v>1</v>
      </c>
      <c r="AU190" s="153">
        <f t="shared" si="30"/>
        <v>0</v>
      </c>
      <c r="AV190" s="153">
        <f t="shared" si="30"/>
        <v>0</v>
      </c>
      <c r="AW190" s="153">
        <f t="shared" si="30"/>
        <v>0</v>
      </c>
      <c r="AX190" s="153"/>
      <c r="AY190" s="153"/>
      <c r="AZ190" s="153"/>
      <c r="BA190" s="153"/>
      <c r="BB190" s="153"/>
      <c r="BC190" s="153"/>
      <c r="BD190" s="153"/>
      <c r="BE190" s="153"/>
      <c r="BF190" s="153"/>
      <c r="BG190" s="153"/>
      <c r="BH190" s="186"/>
    </row>
    <row r="191" spans="2:60">
      <c r="B191" s="166"/>
      <c r="C191" s="18"/>
      <c r="D191" s="67"/>
      <c r="E191" s="210"/>
      <c r="F191" s="167"/>
      <c r="G191" s="167"/>
      <c r="H191" s="167"/>
      <c r="I191" s="167"/>
      <c r="J191" s="167"/>
      <c r="K191" s="167"/>
      <c r="L191" s="167"/>
      <c r="M191" s="168"/>
      <c r="N191" s="169"/>
      <c r="O191" s="169"/>
      <c r="P191" s="171"/>
      <c r="Q191" s="168"/>
      <c r="R191" s="169"/>
      <c r="S191" s="169"/>
      <c r="T191" s="171"/>
      <c r="U191" s="146"/>
      <c r="V191" s="143"/>
      <c r="W191" s="208"/>
      <c r="X191" s="145"/>
      <c r="Y191" s="146"/>
      <c r="Z191" s="143"/>
      <c r="AA191" s="144"/>
      <c r="AB191" s="145"/>
      <c r="AC191" s="168"/>
      <c r="AD191" s="143"/>
      <c r="AE191" s="169"/>
      <c r="AF191" s="145"/>
      <c r="AG191" s="168"/>
      <c r="AH191" s="169"/>
      <c r="AI191" s="169"/>
      <c r="AJ191" s="171"/>
      <c r="AK191" s="169"/>
      <c r="AL191" s="164"/>
      <c r="AM191" s="164"/>
      <c r="AN191" s="164"/>
      <c r="AO191" s="153"/>
      <c r="AP191" s="153"/>
      <c r="AQ191" s="153"/>
      <c r="AR191" s="153"/>
      <c r="AS191" s="153"/>
      <c r="AT191" s="153"/>
      <c r="AU191" s="153"/>
      <c r="AV191" s="153"/>
      <c r="AW191" s="153"/>
      <c r="AX191" s="153"/>
      <c r="AY191" s="153"/>
      <c r="AZ191" s="153"/>
      <c r="BA191" s="153"/>
      <c r="BB191" s="153"/>
      <c r="BC191" s="153"/>
      <c r="BD191" s="153"/>
      <c r="BE191" s="153"/>
      <c r="BF191" s="153"/>
      <c r="BG191" s="153"/>
      <c r="BH191" s="171"/>
    </row>
    <row r="192" spans="2:60">
      <c r="B192" s="25" t="s">
        <v>547</v>
      </c>
      <c r="C192" s="81"/>
      <c r="D192" s="74"/>
      <c r="E192" s="210"/>
      <c r="F192" s="167"/>
      <c r="G192" s="167"/>
      <c r="H192" s="167"/>
      <c r="I192" s="167"/>
      <c r="J192" s="167"/>
      <c r="K192" s="167"/>
      <c r="L192" s="167"/>
      <c r="M192" s="168"/>
      <c r="N192" s="169"/>
      <c r="O192" s="169"/>
      <c r="P192" s="171"/>
      <c r="Q192" s="168"/>
      <c r="R192" s="169"/>
      <c r="S192" s="169"/>
      <c r="T192" s="171"/>
      <c r="U192" s="146"/>
      <c r="V192" s="143"/>
      <c r="W192" s="208"/>
      <c r="X192" s="145"/>
      <c r="Y192" s="146"/>
      <c r="Z192" s="143"/>
      <c r="AA192" s="144"/>
      <c r="AB192" s="145"/>
      <c r="AC192" s="168"/>
      <c r="AD192" s="143"/>
      <c r="AE192" s="169"/>
      <c r="AF192" s="145"/>
      <c r="AG192" s="168"/>
      <c r="AH192" s="169"/>
      <c r="AI192" s="169"/>
      <c r="AJ192" s="171"/>
      <c r="AK192" s="169"/>
      <c r="AL192" s="164"/>
      <c r="AM192" s="164"/>
      <c r="AN192" s="164"/>
      <c r="AO192" s="153"/>
      <c r="AP192" s="153"/>
      <c r="AQ192" s="153"/>
      <c r="AR192" s="153"/>
      <c r="AS192" s="153"/>
      <c r="AT192" s="153"/>
      <c r="AU192" s="153"/>
      <c r="AV192" s="153"/>
      <c r="AW192" s="153"/>
      <c r="AX192" s="153"/>
      <c r="AY192" s="153"/>
      <c r="AZ192" s="153"/>
      <c r="BA192" s="153"/>
      <c r="BB192" s="153"/>
      <c r="BC192" s="153"/>
      <c r="BD192" s="153"/>
      <c r="BE192" s="153"/>
      <c r="BF192" s="153"/>
      <c r="BG192" s="153"/>
      <c r="BH192" s="171"/>
    </row>
    <row r="193" spans="2:60" ht="30">
      <c r="B193" s="188" t="s">
        <v>1211</v>
      </c>
      <c r="C193" s="82" t="s">
        <v>1212</v>
      </c>
      <c r="D193" s="69" t="s">
        <v>1166</v>
      </c>
      <c r="E193" s="189" t="s">
        <v>22</v>
      </c>
      <c r="F193" s="190" t="s">
        <v>22</v>
      </c>
      <c r="G193" s="190" t="s">
        <v>22</v>
      </c>
      <c r="H193" s="190" t="s">
        <v>22</v>
      </c>
      <c r="I193" s="190" t="s">
        <v>22</v>
      </c>
      <c r="J193" s="190" t="s">
        <v>22</v>
      </c>
      <c r="K193" s="190" t="s">
        <v>22</v>
      </c>
      <c r="L193" s="191" t="s">
        <v>455</v>
      </c>
      <c r="M193" s="192" t="s">
        <v>18</v>
      </c>
      <c r="N193" s="193" t="s">
        <v>18</v>
      </c>
      <c r="O193" s="193">
        <v>1384256186</v>
      </c>
      <c r="P193" s="194" t="s">
        <v>222</v>
      </c>
      <c r="Q193" s="192" t="s">
        <v>18</v>
      </c>
      <c r="R193" s="193" t="s">
        <v>18</v>
      </c>
      <c r="S193" s="195">
        <v>1355657803</v>
      </c>
      <c r="T193" s="194" t="s">
        <v>1213</v>
      </c>
      <c r="U193" s="192" t="s">
        <v>18</v>
      </c>
      <c r="V193" s="193" t="s">
        <v>18</v>
      </c>
      <c r="W193" s="193">
        <v>1383167389</v>
      </c>
      <c r="X193" s="194" t="s">
        <v>1213</v>
      </c>
      <c r="Y193" s="192" t="s">
        <v>18</v>
      </c>
      <c r="Z193" s="193" t="s">
        <v>18</v>
      </c>
      <c r="AA193" s="193">
        <v>1231009156</v>
      </c>
      <c r="AB193" s="194" t="s">
        <v>1213</v>
      </c>
      <c r="AC193" s="192" t="s">
        <v>18</v>
      </c>
      <c r="AD193" s="193" t="s">
        <v>18</v>
      </c>
      <c r="AE193" s="193" t="s">
        <v>18</v>
      </c>
      <c r="AF193" s="194" t="s">
        <v>18</v>
      </c>
      <c r="AG193" s="192" t="s">
        <v>18</v>
      </c>
      <c r="AH193" s="193" t="s">
        <v>18</v>
      </c>
      <c r="AI193" s="193" t="s">
        <v>18</v>
      </c>
      <c r="AJ193" s="194" t="s">
        <v>18</v>
      </c>
      <c r="AK193" s="151"/>
      <c r="AL193" s="164">
        <v>0</v>
      </c>
      <c r="AM193" s="164">
        <f t="shared" ref="AM193:AM199" si="49">IF(MID(B193,4,1)="D",1,0)</f>
        <v>1</v>
      </c>
      <c r="AN193" s="164" t="str">
        <f t="shared" ref="AN193:AN199" si="50">LEFT(B193,2)</f>
        <v>UN</v>
      </c>
      <c r="AO193" s="153">
        <f t="shared" si="30"/>
        <v>0</v>
      </c>
      <c r="AP193" s="153">
        <f t="shared" si="30"/>
        <v>0</v>
      </c>
      <c r="AQ193" s="153">
        <f t="shared" si="30"/>
        <v>0</v>
      </c>
      <c r="AR193" s="153">
        <f t="shared" si="30"/>
        <v>0</v>
      </c>
      <c r="AS193" s="153">
        <f t="shared" si="30"/>
        <v>0</v>
      </c>
      <c r="AT193" s="153">
        <f t="shared" si="30"/>
        <v>1</v>
      </c>
      <c r="AU193" s="153">
        <f t="shared" ref="AP193:AW222" si="51">IF($AN193=AU$3,1,0)</f>
        <v>0</v>
      </c>
      <c r="AV193" s="153">
        <f t="shared" si="51"/>
        <v>0</v>
      </c>
      <c r="AW193" s="153">
        <f t="shared" si="51"/>
        <v>0</v>
      </c>
      <c r="AX193" s="153"/>
      <c r="AY193" s="153"/>
      <c r="AZ193" s="153"/>
      <c r="BA193" s="153"/>
      <c r="BB193" s="153"/>
      <c r="BC193" s="153"/>
      <c r="BD193" s="153"/>
      <c r="BE193" s="153"/>
      <c r="BF193" s="153"/>
      <c r="BG193" s="153"/>
      <c r="BH193" s="194"/>
    </row>
    <row r="194" spans="2:60" ht="30">
      <c r="B194" s="196" t="s">
        <v>1214</v>
      </c>
      <c r="C194" s="83" t="s">
        <v>1215</v>
      </c>
      <c r="D194" s="77" t="s">
        <v>1172</v>
      </c>
      <c r="E194" s="197" t="s">
        <v>22</v>
      </c>
      <c r="F194" s="198" t="s">
        <v>22</v>
      </c>
      <c r="G194" s="198" t="s">
        <v>22</v>
      </c>
      <c r="H194" s="198" t="s">
        <v>22</v>
      </c>
      <c r="I194" s="198" t="s">
        <v>22</v>
      </c>
      <c r="J194" s="198" t="s">
        <v>22</v>
      </c>
      <c r="K194" s="198" t="s">
        <v>22</v>
      </c>
      <c r="L194" s="199" t="s">
        <v>455</v>
      </c>
      <c r="M194" s="200" t="s">
        <v>18</v>
      </c>
      <c r="N194" s="201" t="s">
        <v>18</v>
      </c>
      <c r="O194" s="201">
        <v>7923061</v>
      </c>
      <c r="P194" s="202" t="s">
        <v>222</v>
      </c>
      <c r="Q194" s="200" t="s">
        <v>18</v>
      </c>
      <c r="R194" s="201" t="s">
        <v>18</v>
      </c>
      <c r="S194" s="203">
        <v>10369512</v>
      </c>
      <c r="T194" s="202" t="s">
        <v>1213</v>
      </c>
      <c r="U194" s="200" t="s">
        <v>18</v>
      </c>
      <c r="V194" s="201" t="s">
        <v>18</v>
      </c>
      <c r="W194" s="201">
        <v>19027243</v>
      </c>
      <c r="X194" s="202" t="s">
        <v>1213</v>
      </c>
      <c r="Y194" s="200" t="s">
        <v>18</v>
      </c>
      <c r="Z194" s="201" t="s">
        <v>18</v>
      </c>
      <c r="AA194" s="201">
        <v>13651159</v>
      </c>
      <c r="AB194" s="202" t="s">
        <v>1213</v>
      </c>
      <c r="AC194" s="200" t="s">
        <v>18</v>
      </c>
      <c r="AD194" s="201" t="s">
        <v>18</v>
      </c>
      <c r="AE194" s="201" t="s">
        <v>18</v>
      </c>
      <c r="AF194" s="202" t="s">
        <v>18</v>
      </c>
      <c r="AG194" s="200" t="s">
        <v>18</v>
      </c>
      <c r="AH194" s="201" t="s">
        <v>18</v>
      </c>
      <c r="AI194" s="201" t="s">
        <v>18</v>
      </c>
      <c r="AJ194" s="202" t="s">
        <v>18</v>
      </c>
      <c r="AK194" s="151"/>
      <c r="AL194" s="164">
        <v>0</v>
      </c>
      <c r="AM194" s="164">
        <f t="shared" si="49"/>
        <v>1</v>
      </c>
      <c r="AN194" s="164" t="str">
        <f t="shared" si="50"/>
        <v>UN</v>
      </c>
      <c r="AO194" s="153">
        <f t="shared" ref="AO194:AW222" si="52">IF($AN194=AO$3,1,0)</f>
        <v>0</v>
      </c>
      <c r="AP194" s="153">
        <f t="shared" si="51"/>
        <v>0</v>
      </c>
      <c r="AQ194" s="153">
        <f t="shared" si="51"/>
        <v>0</v>
      </c>
      <c r="AR194" s="153">
        <f t="shared" si="51"/>
        <v>0</v>
      </c>
      <c r="AS194" s="153">
        <f t="shared" si="51"/>
        <v>0</v>
      </c>
      <c r="AT194" s="153">
        <f t="shared" si="51"/>
        <v>1</v>
      </c>
      <c r="AU194" s="153">
        <f t="shared" si="51"/>
        <v>0</v>
      </c>
      <c r="AV194" s="153">
        <f t="shared" si="51"/>
        <v>0</v>
      </c>
      <c r="AW194" s="153">
        <f t="shared" si="51"/>
        <v>0</v>
      </c>
      <c r="AX194" s="153"/>
      <c r="AY194" s="153"/>
      <c r="AZ194" s="153"/>
      <c r="BA194" s="153"/>
      <c r="BB194" s="153"/>
      <c r="BC194" s="153"/>
      <c r="BD194" s="153"/>
      <c r="BE194" s="153"/>
      <c r="BF194" s="153"/>
      <c r="BG194" s="153"/>
      <c r="BH194" s="202"/>
    </row>
    <row r="195" spans="2:60" ht="30">
      <c r="B195" s="188" t="s">
        <v>1216</v>
      </c>
      <c r="C195" s="82" t="s">
        <v>1217</v>
      </c>
      <c r="D195" s="69" t="s">
        <v>1183</v>
      </c>
      <c r="E195" s="189" t="s">
        <v>22</v>
      </c>
      <c r="F195" s="190" t="s">
        <v>22</v>
      </c>
      <c r="G195" s="190" t="s">
        <v>22</v>
      </c>
      <c r="H195" s="190" t="s">
        <v>22</v>
      </c>
      <c r="I195" s="190" t="s">
        <v>22</v>
      </c>
      <c r="J195" s="190" t="s">
        <v>22</v>
      </c>
      <c r="K195" s="190" t="s">
        <v>22</v>
      </c>
      <c r="L195" s="191" t="s">
        <v>455</v>
      </c>
      <c r="M195" s="192" t="s">
        <v>18</v>
      </c>
      <c r="N195" s="193" t="s">
        <v>18</v>
      </c>
      <c r="O195" s="193">
        <v>61663874</v>
      </c>
      <c r="P195" s="194" t="s">
        <v>222</v>
      </c>
      <c r="Q195" s="192" t="s">
        <v>18</v>
      </c>
      <c r="R195" s="193" t="s">
        <v>18</v>
      </c>
      <c r="S195" s="195">
        <v>26207761</v>
      </c>
      <c r="T195" s="194" t="s">
        <v>1213</v>
      </c>
      <c r="U195" s="192" t="s">
        <v>18</v>
      </c>
      <c r="V195" s="193" t="s">
        <v>18</v>
      </c>
      <c r="W195" s="193">
        <v>7543175</v>
      </c>
      <c r="X195" s="194" t="s">
        <v>1213</v>
      </c>
      <c r="Y195" s="192" t="s">
        <v>18</v>
      </c>
      <c r="Z195" s="193" t="s">
        <v>18</v>
      </c>
      <c r="AA195" s="193">
        <v>9424959</v>
      </c>
      <c r="AB195" s="194" t="s">
        <v>1213</v>
      </c>
      <c r="AC195" s="192" t="s">
        <v>18</v>
      </c>
      <c r="AD195" s="193" t="s">
        <v>18</v>
      </c>
      <c r="AE195" s="193" t="s">
        <v>18</v>
      </c>
      <c r="AF195" s="194" t="s">
        <v>18</v>
      </c>
      <c r="AG195" s="192" t="s">
        <v>18</v>
      </c>
      <c r="AH195" s="193" t="s">
        <v>18</v>
      </c>
      <c r="AI195" s="193" t="s">
        <v>18</v>
      </c>
      <c r="AJ195" s="194" t="s">
        <v>18</v>
      </c>
      <c r="AK195" s="151"/>
      <c r="AL195" s="164">
        <v>0</v>
      </c>
      <c r="AM195" s="164">
        <f t="shared" si="49"/>
        <v>1</v>
      </c>
      <c r="AN195" s="164" t="str">
        <f t="shared" si="50"/>
        <v>UN</v>
      </c>
      <c r="AO195" s="153">
        <f t="shared" si="52"/>
        <v>0</v>
      </c>
      <c r="AP195" s="153">
        <f t="shared" si="51"/>
        <v>0</v>
      </c>
      <c r="AQ195" s="153">
        <f t="shared" si="51"/>
        <v>0</v>
      </c>
      <c r="AR195" s="153">
        <f t="shared" si="51"/>
        <v>0</v>
      </c>
      <c r="AS195" s="153">
        <f t="shared" si="51"/>
        <v>0</v>
      </c>
      <c r="AT195" s="153">
        <f t="shared" si="51"/>
        <v>1</v>
      </c>
      <c r="AU195" s="153">
        <f t="shared" si="51"/>
        <v>0</v>
      </c>
      <c r="AV195" s="153">
        <f t="shared" si="51"/>
        <v>0</v>
      </c>
      <c r="AW195" s="153">
        <f t="shared" si="51"/>
        <v>0</v>
      </c>
      <c r="AX195" s="153"/>
      <c r="AY195" s="153"/>
      <c r="AZ195" s="153"/>
      <c r="BA195" s="153"/>
      <c r="BB195" s="153"/>
      <c r="BC195" s="153"/>
      <c r="BD195" s="153"/>
      <c r="BE195" s="153"/>
      <c r="BF195" s="153"/>
      <c r="BG195" s="153"/>
      <c r="BH195" s="194"/>
    </row>
    <row r="196" spans="2:60" ht="45">
      <c r="B196" s="196" t="s">
        <v>1218</v>
      </c>
      <c r="C196" s="83" t="s">
        <v>1219</v>
      </c>
      <c r="D196" s="77" t="s">
        <v>1191</v>
      </c>
      <c r="E196" s="197" t="s">
        <v>22</v>
      </c>
      <c r="F196" s="197" t="s">
        <v>22</v>
      </c>
      <c r="G196" s="197" t="s">
        <v>22</v>
      </c>
      <c r="H196" s="197" t="s">
        <v>22</v>
      </c>
      <c r="I196" s="197" t="s">
        <v>22</v>
      </c>
      <c r="J196" s="197" t="s">
        <v>22</v>
      </c>
      <c r="K196" s="197" t="s">
        <v>22</v>
      </c>
      <c r="L196" s="199" t="s">
        <v>455</v>
      </c>
      <c r="M196" s="200" t="s">
        <v>18</v>
      </c>
      <c r="N196" s="201" t="s">
        <v>18</v>
      </c>
      <c r="O196" s="201">
        <v>39640738</v>
      </c>
      <c r="P196" s="202" t="s">
        <v>222</v>
      </c>
      <c r="Q196" s="200" t="s">
        <v>18</v>
      </c>
      <c r="R196" s="201" t="s">
        <v>18</v>
      </c>
      <c r="S196" s="203">
        <v>84387977</v>
      </c>
      <c r="T196" s="202" t="s">
        <v>222</v>
      </c>
      <c r="U196" s="200" t="s">
        <v>18</v>
      </c>
      <c r="V196" s="201" t="s">
        <v>18</v>
      </c>
      <c r="W196" s="201">
        <v>222513276</v>
      </c>
      <c r="X196" s="202" t="s">
        <v>222</v>
      </c>
      <c r="Y196" s="200" t="s">
        <v>18</v>
      </c>
      <c r="Z196" s="201" t="s">
        <v>18</v>
      </c>
      <c r="AA196" s="201">
        <v>294953443</v>
      </c>
      <c r="AB196" s="202" t="s">
        <v>222</v>
      </c>
      <c r="AC196" s="200" t="s">
        <v>18</v>
      </c>
      <c r="AD196" s="201" t="s">
        <v>18</v>
      </c>
      <c r="AE196" s="201" t="s">
        <v>18</v>
      </c>
      <c r="AF196" s="202" t="s">
        <v>18</v>
      </c>
      <c r="AG196" s="200" t="s">
        <v>18</v>
      </c>
      <c r="AH196" s="201" t="s">
        <v>18</v>
      </c>
      <c r="AI196" s="201" t="s">
        <v>18</v>
      </c>
      <c r="AJ196" s="202" t="s">
        <v>18</v>
      </c>
      <c r="AK196" s="151"/>
      <c r="AL196" s="164">
        <v>0</v>
      </c>
      <c r="AM196" s="164">
        <f t="shared" si="49"/>
        <v>1</v>
      </c>
      <c r="AN196" s="164" t="str">
        <f t="shared" si="50"/>
        <v>UN</v>
      </c>
      <c r="AO196" s="153">
        <f t="shared" si="52"/>
        <v>0</v>
      </c>
      <c r="AP196" s="153">
        <f t="shared" si="51"/>
        <v>0</v>
      </c>
      <c r="AQ196" s="153">
        <f t="shared" si="51"/>
        <v>0</v>
      </c>
      <c r="AR196" s="153">
        <f t="shared" si="51"/>
        <v>0</v>
      </c>
      <c r="AS196" s="153">
        <f t="shared" si="51"/>
        <v>0</v>
      </c>
      <c r="AT196" s="153">
        <f t="shared" si="51"/>
        <v>1</v>
      </c>
      <c r="AU196" s="153">
        <f t="shared" si="51"/>
        <v>0</v>
      </c>
      <c r="AV196" s="153">
        <f t="shared" si="51"/>
        <v>0</v>
      </c>
      <c r="AW196" s="153">
        <f t="shared" si="51"/>
        <v>0</v>
      </c>
      <c r="AX196" s="153"/>
      <c r="AY196" s="153"/>
      <c r="AZ196" s="153"/>
      <c r="BA196" s="153"/>
      <c r="BB196" s="153"/>
      <c r="BC196" s="153"/>
      <c r="BD196" s="153"/>
      <c r="BE196" s="153"/>
      <c r="BF196" s="153"/>
      <c r="BG196" s="153"/>
      <c r="BH196" s="202"/>
    </row>
    <row r="197" spans="2:60" ht="45">
      <c r="B197" s="188" t="s">
        <v>1220</v>
      </c>
      <c r="C197" s="82" t="s">
        <v>1221</v>
      </c>
      <c r="D197" s="69" t="s">
        <v>1196</v>
      </c>
      <c r="E197" s="189" t="s">
        <v>22</v>
      </c>
      <c r="F197" s="189" t="s">
        <v>22</v>
      </c>
      <c r="G197" s="189" t="s">
        <v>22</v>
      </c>
      <c r="H197" s="189" t="s">
        <v>22</v>
      </c>
      <c r="I197" s="189" t="s">
        <v>22</v>
      </c>
      <c r="J197" s="189" t="s">
        <v>22</v>
      </c>
      <c r="K197" s="189" t="s">
        <v>22</v>
      </c>
      <c r="L197" s="191" t="s">
        <v>455</v>
      </c>
      <c r="M197" s="192" t="s">
        <v>18</v>
      </c>
      <c r="N197" s="193" t="s">
        <v>18</v>
      </c>
      <c r="O197" s="193">
        <v>75600</v>
      </c>
      <c r="P197" s="194" t="s">
        <v>222</v>
      </c>
      <c r="Q197" s="192" t="s">
        <v>18</v>
      </c>
      <c r="R197" s="193" t="s">
        <v>18</v>
      </c>
      <c r="S197" s="195">
        <v>14400</v>
      </c>
      <c r="T197" s="194" t="s">
        <v>222</v>
      </c>
      <c r="U197" s="192" t="s">
        <v>18</v>
      </c>
      <c r="V197" s="193" t="s">
        <v>18</v>
      </c>
      <c r="W197" s="193">
        <v>21600</v>
      </c>
      <c r="X197" s="194" t="s">
        <v>222</v>
      </c>
      <c r="Y197" s="192" t="s">
        <v>18</v>
      </c>
      <c r="Z197" s="193" t="s">
        <v>18</v>
      </c>
      <c r="AA197" s="193">
        <v>21600</v>
      </c>
      <c r="AB197" s="194" t="s">
        <v>222</v>
      </c>
      <c r="AC197" s="192" t="s">
        <v>18</v>
      </c>
      <c r="AD197" s="193" t="s">
        <v>18</v>
      </c>
      <c r="AE197" s="193" t="s">
        <v>18</v>
      </c>
      <c r="AF197" s="194" t="s">
        <v>18</v>
      </c>
      <c r="AG197" s="192" t="s">
        <v>18</v>
      </c>
      <c r="AH197" s="193" t="s">
        <v>18</v>
      </c>
      <c r="AI197" s="193" t="s">
        <v>18</v>
      </c>
      <c r="AJ197" s="194" t="s">
        <v>18</v>
      </c>
      <c r="AK197" s="151"/>
      <c r="AL197" s="164">
        <v>0</v>
      </c>
      <c r="AM197" s="164">
        <f t="shared" si="49"/>
        <v>1</v>
      </c>
      <c r="AN197" s="164" t="str">
        <f t="shared" si="50"/>
        <v>UN</v>
      </c>
      <c r="AO197" s="153">
        <f t="shared" si="52"/>
        <v>0</v>
      </c>
      <c r="AP197" s="153">
        <f t="shared" si="51"/>
        <v>0</v>
      </c>
      <c r="AQ197" s="153">
        <f t="shared" si="51"/>
        <v>0</v>
      </c>
      <c r="AR197" s="153">
        <f t="shared" si="51"/>
        <v>0</v>
      </c>
      <c r="AS197" s="153">
        <f t="shared" si="51"/>
        <v>0</v>
      </c>
      <c r="AT197" s="153">
        <f t="shared" si="51"/>
        <v>1</v>
      </c>
      <c r="AU197" s="153">
        <f t="shared" si="51"/>
        <v>0</v>
      </c>
      <c r="AV197" s="153">
        <f t="shared" si="51"/>
        <v>0</v>
      </c>
      <c r="AW197" s="153">
        <f t="shared" si="51"/>
        <v>0</v>
      </c>
      <c r="AX197" s="153"/>
      <c r="AY197" s="153"/>
      <c r="AZ197" s="153"/>
      <c r="BA197" s="153"/>
      <c r="BB197" s="153"/>
      <c r="BC197" s="153"/>
      <c r="BD197" s="153"/>
      <c r="BE197" s="153"/>
      <c r="BF197" s="153"/>
      <c r="BG197" s="153"/>
      <c r="BH197" s="194"/>
    </row>
    <row r="198" spans="2:60" ht="60">
      <c r="B198" s="196" t="s">
        <v>1222</v>
      </c>
      <c r="C198" s="83" t="s">
        <v>1223</v>
      </c>
      <c r="D198" s="77" t="s">
        <v>1201</v>
      </c>
      <c r="E198" s="197" t="s">
        <v>22</v>
      </c>
      <c r="F198" s="197" t="s">
        <v>22</v>
      </c>
      <c r="G198" s="197" t="s">
        <v>22</v>
      </c>
      <c r="H198" s="197" t="s">
        <v>22</v>
      </c>
      <c r="I198" s="197" t="s">
        <v>22</v>
      </c>
      <c r="J198" s="197" t="s">
        <v>22</v>
      </c>
      <c r="K198" s="197" t="s">
        <v>22</v>
      </c>
      <c r="L198" s="199" t="s">
        <v>455</v>
      </c>
      <c r="M198" s="200" t="s">
        <v>18</v>
      </c>
      <c r="N198" s="201" t="s">
        <v>18</v>
      </c>
      <c r="O198" s="201">
        <v>902028</v>
      </c>
      <c r="P198" s="202" t="s">
        <v>222</v>
      </c>
      <c r="Q198" s="200" t="s">
        <v>18</v>
      </c>
      <c r="R198" s="201" t="s">
        <v>18</v>
      </c>
      <c r="S198" s="203">
        <v>1720556</v>
      </c>
      <c r="T198" s="202" t="s">
        <v>1213</v>
      </c>
      <c r="U198" s="200" t="s">
        <v>18</v>
      </c>
      <c r="V198" s="201" t="s">
        <v>18</v>
      </c>
      <c r="W198" s="201">
        <v>2099540</v>
      </c>
      <c r="X198" s="202" t="s">
        <v>1213</v>
      </c>
      <c r="Y198" s="200" t="s">
        <v>18</v>
      </c>
      <c r="Z198" s="201" t="s">
        <v>18</v>
      </c>
      <c r="AA198" s="201">
        <v>2072592</v>
      </c>
      <c r="AB198" s="202" t="s">
        <v>1213</v>
      </c>
      <c r="AC198" s="200" t="s">
        <v>18</v>
      </c>
      <c r="AD198" s="201" t="s">
        <v>18</v>
      </c>
      <c r="AE198" s="201" t="s">
        <v>18</v>
      </c>
      <c r="AF198" s="202" t="s">
        <v>18</v>
      </c>
      <c r="AG198" s="200" t="s">
        <v>18</v>
      </c>
      <c r="AH198" s="201" t="s">
        <v>18</v>
      </c>
      <c r="AI198" s="201" t="s">
        <v>18</v>
      </c>
      <c r="AJ198" s="202" t="s">
        <v>18</v>
      </c>
      <c r="AK198" s="151"/>
      <c r="AL198" s="164">
        <v>0</v>
      </c>
      <c r="AM198" s="164">
        <f t="shared" si="49"/>
        <v>1</v>
      </c>
      <c r="AN198" s="164" t="str">
        <f t="shared" si="50"/>
        <v>UN</v>
      </c>
      <c r="AO198" s="153">
        <f t="shared" si="52"/>
        <v>0</v>
      </c>
      <c r="AP198" s="153">
        <f t="shared" si="51"/>
        <v>0</v>
      </c>
      <c r="AQ198" s="153">
        <f t="shared" si="51"/>
        <v>0</v>
      </c>
      <c r="AR198" s="153">
        <f t="shared" si="51"/>
        <v>0</v>
      </c>
      <c r="AS198" s="153">
        <f t="shared" si="51"/>
        <v>0</v>
      </c>
      <c r="AT198" s="153">
        <f t="shared" si="51"/>
        <v>1</v>
      </c>
      <c r="AU198" s="153">
        <f t="shared" si="51"/>
        <v>0</v>
      </c>
      <c r="AV198" s="153">
        <f t="shared" si="51"/>
        <v>0</v>
      </c>
      <c r="AW198" s="153">
        <f t="shared" si="51"/>
        <v>0</v>
      </c>
      <c r="AX198" s="153"/>
      <c r="AY198" s="153"/>
      <c r="AZ198" s="153"/>
      <c r="BA198" s="153"/>
      <c r="BB198" s="153"/>
      <c r="BC198" s="153"/>
      <c r="BD198" s="153"/>
      <c r="BE198" s="153"/>
      <c r="BF198" s="153"/>
      <c r="BG198" s="153"/>
      <c r="BH198" s="202"/>
    </row>
    <row r="199" spans="2:60" ht="60">
      <c r="B199" s="188" t="s">
        <v>1224</v>
      </c>
      <c r="C199" s="82" t="s">
        <v>1225</v>
      </c>
      <c r="D199" s="69" t="s">
        <v>1203</v>
      </c>
      <c r="E199" s="189" t="s">
        <v>22</v>
      </c>
      <c r="F199" s="189" t="s">
        <v>22</v>
      </c>
      <c r="G199" s="189" t="s">
        <v>22</v>
      </c>
      <c r="H199" s="189" t="s">
        <v>22</v>
      </c>
      <c r="I199" s="189" t="s">
        <v>22</v>
      </c>
      <c r="J199" s="189" t="s">
        <v>22</v>
      </c>
      <c r="K199" s="189" t="s">
        <v>22</v>
      </c>
      <c r="L199" s="191" t="s">
        <v>455</v>
      </c>
      <c r="M199" s="192" t="s">
        <v>20</v>
      </c>
      <c r="N199" s="193" t="s">
        <v>20</v>
      </c>
      <c r="O199" s="193" t="s">
        <v>20</v>
      </c>
      <c r="P199" s="194" t="s">
        <v>20</v>
      </c>
      <c r="Q199" s="192" t="s">
        <v>20</v>
      </c>
      <c r="R199" s="193" t="s">
        <v>20</v>
      </c>
      <c r="S199" s="195" t="s">
        <v>20</v>
      </c>
      <c r="T199" s="194" t="s">
        <v>20</v>
      </c>
      <c r="U199" s="192" t="s">
        <v>20</v>
      </c>
      <c r="V199" s="193" t="s">
        <v>20</v>
      </c>
      <c r="W199" s="193" t="s">
        <v>20</v>
      </c>
      <c r="X199" s="194" t="s">
        <v>20</v>
      </c>
      <c r="Y199" s="192" t="s">
        <v>18</v>
      </c>
      <c r="Z199" s="193" t="s">
        <v>18</v>
      </c>
      <c r="AA199" s="193">
        <v>2202623</v>
      </c>
      <c r="AB199" s="194" t="s">
        <v>1213</v>
      </c>
      <c r="AC199" s="192" t="s">
        <v>18</v>
      </c>
      <c r="AD199" s="193" t="s">
        <v>18</v>
      </c>
      <c r="AE199" s="193" t="s">
        <v>18</v>
      </c>
      <c r="AF199" s="194" t="s">
        <v>18</v>
      </c>
      <c r="AG199" s="192" t="s">
        <v>18</v>
      </c>
      <c r="AH199" s="193" t="s">
        <v>18</v>
      </c>
      <c r="AI199" s="193" t="s">
        <v>18</v>
      </c>
      <c r="AJ199" s="194" t="s">
        <v>18</v>
      </c>
      <c r="AK199" s="151"/>
      <c r="AL199" s="164">
        <v>0</v>
      </c>
      <c r="AM199" s="164">
        <f t="shared" si="49"/>
        <v>1</v>
      </c>
      <c r="AN199" s="164" t="str">
        <f t="shared" si="50"/>
        <v>UN</v>
      </c>
      <c r="AO199" s="153">
        <f t="shared" si="52"/>
        <v>0</v>
      </c>
      <c r="AP199" s="153">
        <f t="shared" si="51"/>
        <v>0</v>
      </c>
      <c r="AQ199" s="153">
        <f t="shared" si="51"/>
        <v>0</v>
      </c>
      <c r="AR199" s="153">
        <f t="shared" si="51"/>
        <v>0</v>
      </c>
      <c r="AS199" s="153">
        <f t="shared" si="51"/>
        <v>0</v>
      </c>
      <c r="AT199" s="153">
        <f t="shared" si="51"/>
        <v>1</v>
      </c>
      <c r="AU199" s="153">
        <f t="shared" si="51"/>
        <v>0</v>
      </c>
      <c r="AV199" s="153">
        <f t="shared" si="51"/>
        <v>0</v>
      </c>
      <c r="AW199" s="153">
        <f t="shared" si="51"/>
        <v>0</v>
      </c>
      <c r="AX199" s="153"/>
      <c r="AY199" s="153"/>
      <c r="AZ199" s="153"/>
      <c r="BA199" s="153"/>
      <c r="BB199" s="153"/>
      <c r="BC199" s="153"/>
      <c r="BD199" s="153"/>
      <c r="BE199" s="153"/>
      <c r="BF199" s="153"/>
      <c r="BG199" s="153"/>
      <c r="BH199" s="194"/>
    </row>
    <row r="200" spans="2:60">
      <c r="B200" s="166"/>
      <c r="C200" s="18"/>
      <c r="D200" s="67"/>
      <c r="E200" s="210"/>
      <c r="F200" s="167"/>
      <c r="G200" s="167"/>
      <c r="H200" s="167"/>
      <c r="I200" s="167"/>
      <c r="J200" s="167"/>
      <c r="K200" s="167"/>
      <c r="L200" s="167"/>
      <c r="M200" s="168"/>
      <c r="N200" s="169"/>
      <c r="O200" s="169"/>
      <c r="P200" s="171"/>
      <c r="Q200" s="168"/>
      <c r="R200" s="169"/>
      <c r="S200" s="169"/>
      <c r="T200" s="171"/>
      <c r="U200" s="146"/>
      <c r="V200" s="143"/>
      <c r="W200" s="208"/>
      <c r="X200" s="145"/>
      <c r="Y200" s="146"/>
      <c r="Z200" s="143"/>
      <c r="AA200" s="144"/>
      <c r="AB200" s="145"/>
      <c r="AC200" s="168"/>
      <c r="AD200" s="143"/>
      <c r="AE200" s="169"/>
      <c r="AF200" s="145"/>
      <c r="AG200" s="168"/>
      <c r="AH200" s="169"/>
      <c r="AI200" s="169"/>
      <c r="AJ200" s="171"/>
      <c r="AK200" s="169"/>
      <c r="AL200" s="164"/>
      <c r="AM200" s="164"/>
      <c r="AN200" s="164"/>
      <c r="AO200" s="153"/>
      <c r="AP200" s="153"/>
      <c r="AQ200" s="153"/>
      <c r="AR200" s="153"/>
      <c r="AS200" s="153"/>
      <c r="AT200" s="153"/>
      <c r="AU200" s="153"/>
      <c r="AV200" s="153"/>
      <c r="AW200" s="153"/>
      <c r="AX200" s="153"/>
      <c r="AY200" s="153"/>
      <c r="AZ200" s="153"/>
      <c r="BA200" s="153"/>
      <c r="BB200" s="153"/>
      <c r="BC200" s="153"/>
      <c r="BD200" s="153"/>
      <c r="BE200" s="153"/>
      <c r="BF200" s="153"/>
      <c r="BG200" s="153"/>
      <c r="BH200" s="171"/>
    </row>
    <row r="201" spans="2:60" ht="30" customHeight="1">
      <c r="B201" s="138"/>
      <c r="D201" s="70"/>
      <c r="E201" s="138"/>
      <c r="F201" s="140"/>
      <c r="G201" s="140"/>
      <c r="H201" s="141"/>
      <c r="I201" s="141"/>
      <c r="J201" s="141"/>
      <c r="K201" s="141"/>
      <c r="L201" s="141"/>
      <c r="M201" s="142"/>
      <c r="N201" s="143"/>
      <c r="O201" s="144"/>
      <c r="P201" s="145"/>
      <c r="Q201" s="142"/>
      <c r="R201" s="143"/>
      <c r="S201" s="144"/>
      <c r="T201" s="145"/>
      <c r="U201" s="146"/>
      <c r="V201" s="143"/>
      <c r="W201" s="144"/>
      <c r="X201" s="145"/>
      <c r="Y201" s="142"/>
      <c r="Z201" s="143"/>
      <c r="AA201" s="144"/>
      <c r="AB201" s="145"/>
      <c r="AC201" s="147"/>
      <c r="AD201" s="143"/>
      <c r="AE201" s="143"/>
      <c r="AF201" s="145"/>
      <c r="AG201" s="147"/>
      <c r="AH201" s="148"/>
      <c r="AI201" s="149"/>
      <c r="AJ201" s="150"/>
      <c r="AK201" s="151"/>
      <c r="AL201" s="164"/>
      <c r="AM201" s="164"/>
      <c r="AN201" s="164"/>
      <c r="AO201" s="153"/>
      <c r="AP201" s="153"/>
      <c r="AQ201" s="153"/>
      <c r="AR201" s="153"/>
      <c r="AS201" s="153"/>
      <c r="AT201" s="153"/>
      <c r="AU201" s="153"/>
      <c r="AV201" s="153"/>
      <c r="AW201" s="153"/>
      <c r="AX201" s="153"/>
      <c r="AY201" s="153"/>
      <c r="AZ201" s="153"/>
      <c r="BA201" s="153"/>
      <c r="BB201" s="153"/>
      <c r="BC201" s="153"/>
      <c r="BD201" s="153"/>
      <c r="BE201" s="153"/>
      <c r="BF201" s="153"/>
      <c r="BG201" s="153"/>
      <c r="BH201" s="150"/>
    </row>
    <row r="202" spans="2:60" ht="30" customHeight="1">
      <c r="B202" s="124" t="s">
        <v>347</v>
      </c>
      <c r="C202" s="124"/>
      <c r="D202" s="67"/>
      <c r="E202" s="17"/>
      <c r="F202" s="167"/>
      <c r="G202" s="167"/>
      <c r="H202" s="2"/>
      <c r="I202" s="167"/>
      <c r="J202" s="167"/>
      <c r="K202" s="167"/>
      <c r="L202" s="2"/>
      <c r="M202" s="146"/>
      <c r="N202" s="143"/>
      <c r="O202" s="143"/>
      <c r="P202" s="145"/>
      <c r="Q202" s="146"/>
      <c r="R202" s="143"/>
      <c r="S202" s="143"/>
      <c r="T202" s="145"/>
      <c r="U202" s="146"/>
      <c r="V202" s="143"/>
      <c r="W202" s="143"/>
      <c r="X202" s="145"/>
      <c r="Y202" s="146"/>
      <c r="Z202" s="143"/>
      <c r="AA202" s="143"/>
      <c r="AB202" s="145"/>
      <c r="AC202" s="146"/>
      <c r="AD202" s="143"/>
      <c r="AE202" s="143"/>
      <c r="AF202" s="145"/>
      <c r="AG202" s="146"/>
      <c r="AH202" s="148"/>
      <c r="AI202" s="149"/>
      <c r="AJ202" s="150"/>
      <c r="AK202" s="151"/>
      <c r="AL202" s="164"/>
      <c r="AM202" s="164"/>
      <c r="AN202" s="164"/>
      <c r="AO202" s="153"/>
      <c r="AP202" s="153"/>
      <c r="AQ202" s="153"/>
      <c r="AR202" s="153"/>
      <c r="AS202" s="153"/>
      <c r="AT202" s="153"/>
      <c r="AU202" s="153"/>
      <c r="AV202" s="153"/>
      <c r="AW202" s="153"/>
      <c r="AX202" s="153"/>
      <c r="AY202" s="153"/>
      <c r="AZ202" s="153"/>
      <c r="BA202" s="153"/>
      <c r="BB202" s="153"/>
      <c r="BC202" s="153"/>
      <c r="BD202" s="153"/>
      <c r="BE202" s="153"/>
      <c r="BF202" s="153"/>
      <c r="BG202" s="153"/>
      <c r="BH202" s="150"/>
    </row>
    <row r="203" spans="2:60" ht="45">
      <c r="B203" s="156" t="s">
        <v>1226</v>
      </c>
      <c r="C203" s="65" t="s">
        <v>1227</v>
      </c>
      <c r="D203" s="66" t="s">
        <v>1228</v>
      </c>
      <c r="E203" s="157" t="s">
        <v>1229</v>
      </c>
      <c r="F203" s="158" t="s">
        <v>74</v>
      </c>
      <c r="G203" s="158" t="s">
        <v>1230</v>
      </c>
      <c r="H203" s="159" t="s">
        <v>453</v>
      </c>
      <c r="I203" s="159" t="s">
        <v>1231</v>
      </c>
      <c r="J203" s="159" t="s">
        <v>692</v>
      </c>
      <c r="K203" s="159" t="s">
        <v>458</v>
      </c>
      <c r="L203" s="159" t="s">
        <v>1232</v>
      </c>
      <c r="M203" s="160" t="s">
        <v>20</v>
      </c>
      <c r="N203" s="161" t="s">
        <v>20</v>
      </c>
      <c r="O203" s="162" t="s">
        <v>20</v>
      </c>
      <c r="P203" s="163" t="s">
        <v>20</v>
      </c>
      <c r="Q203" s="160" t="s">
        <v>20</v>
      </c>
      <c r="R203" s="161" t="s">
        <v>20</v>
      </c>
      <c r="S203" s="162" t="s">
        <v>20</v>
      </c>
      <c r="T203" s="163" t="s">
        <v>20</v>
      </c>
      <c r="U203" s="160" t="s">
        <v>20</v>
      </c>
      <c r="V203" s="161" t="s">
        <v>20</v>
      </c>
      <c r="W203" s="162" t="s">
        <v>20</v>
      </c>
      <c r="X203" s="163" t="s">
        <v>20</v>
      </c>
      <c r="Y203" s="160" t="s">
        <v>20</v>
      </c>
      <c r="Z203" s="161" t="s">
        <v>20</v>
      </c>
      <c r="AA203" s="162" t="s">
        <v>20</v>
      </c>
      <c r="AB203" s="163" t="s">
        <v>20</v>
      </c>
      <c r="AC203" s="160">
        <v>64566</v>
      </c>
      <c r="AD203" s="161" t="s">
        <v>1233</v>
      </c>
      <c r="AE203" s="161" t="s">
        <v>18</v>
      </c>
      <c r="AF203" s="163" t="s">
        <v>18</v>
      </c>
      <c r="AG203" s="160" t="s">
        <v>18</v>
      </c>
      <c r="AH203" s="161" t="s">
        <v>18</v>
      </c>
      <c r="AI203" s="162" t="s">
        <v>18</v>
      </c>
      <c r="AJ203" s="163" t="s">
        <v>18</v>
      </c>
      <c r="AK203" s="151"/>
      <c r="AL203" s="164">
        <v>1</v>
      </c>
      <c r="AM203" s="164">
        <f>IF(MID(B203,4,1)="D",1,0)</f>
        <v>0</v>
      </c>
      <c r="AN203" s="164" t="str">
        <f>LEFT(B203,2)</f>
        <v>HO</v>
      </c>
      <c r="AO203" s="153">
        <f t="shared" si="52"/>
        <v>0</v>
      </c>
      <c r="AP203" s="153">
        <f t="shared" si="52"/>
        <v>0</v>
      </c>
      <c r="AQ203" s="153">
        <f t="shared" si="52"/>
        <v>0</v>
      </c>
      <c r="AR203" s="153">
        <f t="shared" si="52"/>
        <v>0</v>
      </c>
      <c r="AS203" s="153">
        <f t="shared" si="52"/>
        <v>0</v>
      </c>
      <c r="AT203" s="153">
        <f t="shared" si="52"/>
        <v>0</v>
      </c>
      <c r="AU203" s="153">
        <f t="shared" si="52"/>
        <v>1</v>
      </c>
      <c r="AV203" s="153">
        <f t="shared" si="52"/>
        <v>0</v>
      </c>
      <c r="AW203" s="153">
        <f t="shared" si="52"/>
        <v>0</v>
      </c>
      <c r="AX203" s="153"/>
      <c r="AY203" s="153">
        <v>0</v>
      </c>
      <c r="AZ203" s="153">
        <v>0</v>
      </c>
      <c r="BA203" s="153">
        <v>1</v>
      </c>
      <c r="BB203" s="153">
        <v>1</v>
      </c>
      <c r="BC203" s="153">
        <v>0</v>
      </c>
      <c r="BD203" s="153">
        <v>0</v>
      </c>
      <c r="BE203" s="153"/>
      <c r="BF203" s="153" t="str">
        <f>IF(AY203=1,"A1",IF(AZ203=1,"A2",IF(BA203=1,"A3",0)))</f>
        <v>A3</v>
      </c>
      <c r="BG203" s="153" t="str">
        <f>IF(BB203=1,"B1",IF(BC203=1,"B2",IF(BD203=1,"B3",0)))</f>
        <v>B1</v>
      </c>
      <c r="BH203" s="163" t="str">
        <f t="shared" si="46"/>
        <v>A3;B1</v>
      </c>
    </row>
    <row r="204" spans="2:60">
      <c r="B204" s="138"/>
      <c r="D204" s="70"/>
      <c r="E204" s="138"/>
      <c r="F204" s="140"/>
      <c r="G204" s="140"/>
      <c r="H204" s="141"/>
      <c r="I204" s="141"/>
      <c r="J204" s="141"/>
      <c r="K204" s="141"/>
      <c r="L204" s="141"/>
      <c r="M204" s="142"/>
      <c r="N204" s="143"/>
      <c r="O204" s="144"/>
      <c r="P204" s="145"/>
      <c r="Q204" s="142"/>
      <c r="R204" s="143"/>
      <c r="S204" s="144"/>
      <c r="T204" s="145"/>
      <c r="U204" s="146"/>
      <c r="V204" s="143"/>
      <c r="W204" s="144"/>
      <c r="X204" s="145"/>
      <c r="Y204" s="142"/>
      <c r="Z204" s="143"/>
      <c r="AA204" s="144"/>
      <c r="AB204" s="145"/>
      <c r="AC204" s="147"/>
      <c r="AD204" s="143"/>
      <c r="AE204" s="143"/>
      <c r="AF204" s="145"/>
      <c r="AG204" s="147"/>
      <c r="AH204" s="148"/>
      <c r="AI204" s="149"/>
      <c r="AJ204" s="150"/>
      <c r="AK204" s="151"/>
      <c r="AL204" s="164"/>
      <c r="AM204" s="164"/>
      <c r="AN204" s="164"/>
      <c r="AO204" s="153"/>
      <c r="AP204" s="153"/>
      <c r="AQ204" s="153"/>
      <c r="AR204" s="153"/>
      <c r="AS204" s="153"/>
      <c r="AT204" s="153"/>
      <c r="AU204" s="153"/>
      <c r="AV204" s="153"/>
      <c r="AW204" s="153"/>
      <c r="AX204" s="153"/>
      <c r="AY204" s="153"/>
      <c r="AZ204" s="153"/>
      <c r="BA204" s="153"/>
      <c r="BB204" s="153"/>
      <c r="BC204" s="153"/>
      <c r="BD204" s="153"/>
      <c r="BE204" s="153"/>
      <c r="BF204" s="153"/>
      <c r="BG204" s="153"/>
      <c r="BH204" s="150"/>
    </row>
    <row r="205" spans="2:60" ht="30" customHeight="1">
      <c r="B205" s="138"/>
      <c r="D205" s="70"/>
      <c r="E205" s="138"/>
      <c r="F205" s="140"/>
      <c r="G205" s="140"/>
      <c r="H205" s="141"/>
      <c r="I205" s="141"/>
      <c r="J205" s="141"/>
      <c r="K205" s="141"/>
      <c r="L205" s="141"/>
      <c r="M205" s="142"/>
      <c r="N205" s="143"/>
      <c r="O205" s="144"/>
      <c r="P205" s="145"/>
      <c r="Q205" s="142"/>
      <c r="R205" s="143"/>
      <c r="S205" s="144"/>
      <c r="T205" s="145"/>
      <c r="U205" s="146"/>
      <c r="V205" s="143"/>
      <c r="W205" s="144"/>
      <c r="X205" s="145"/>
      <c r="Y205" s="142"/>
      <c r="Z205" s="143"/>
      <c r="AA205" s="144"/>
      <c r="AB205" s="145"/>
      <c r="AC205" s="147"/>
      <c r="AD205" s="143"/>
      <c r="AE205" s="143"/>
      <c r="AF205" s="145"/>
      <c r="AG205" s="147"/>
      <c r="AH205" s="148"/>
      <c r="AI205" s="149"/>
      <c r="AJ205" s="150"/>
      <c r="AK205" s="151"/>
      <c r="AL205" s="164"/>
      <c r="AM205" s="164"/>
      <c r="AN205" s="164"/>
      <c r="AO205" s="153"/>
      <c r="AP205" s="153"/>
      <c r="AQ205" s="153"/>
      <c r="AR205" s="153"/>
      <c r="AS205" s="153"/>
      <c r="AT205" s="153"/>
      <c r="AU205" s="153"/>
      <c r="AV205" s="153"/>
      <c r="AW205" s="153"/>
      <c r="AX205" s="153"/>
      <c r="AY205" s="153"/>
      <c r="AZ205" s="153"/>
      <c r="BA205" s="153"/>
      <c r="BB205" s="153"/>
      <c r="BC205" s="153"/>
      <c r="BD205" s="153"/>
      <c r="BE205" s="153"/>
      <c r="BF205" s="153"/>
      <c r="BG205" s="153"/>
      <c r="BH205" s="150"/>
    </row>
    <row r="206" spans="2:60" s="15" customFormat="1" ht="30" customHeight="1">
      <c r="B206" s="124" t="s">
        <v>358</v>
      </c>
      <c r="C206" s="124"/>
      <c r="D206" s="67"/>
      <c r="E206" s="27"/>
      <c r="F206" s="167"/>
      <c r="G206" s="167"/>
      <c r="H206" s="28"/>
      <c r="I206" s="220"/>
      <c r="J206" s="220"/>
      <c r="K206" s="220"/>
      <c r="L206" s="28"/>
      <c r="M206" s="142"/>
      <c r="N206" s="143"/>
      <c r="O206" s="144"/>
      <c r="P206" s="145"/>
      <c r="Q206" s="142"/>
      <c r="R206" s="143"/>
      <c r="S206" s="144"/>
      <c r="T206" s="145"/>
      <c r="U206" s="146"/>
      <c r="V206" s="143"/>
      <c r="W206" s="144"/>
      <c r="X206" s="145"/>
      <c r="Y206" s="142"/>
      <c r="Z206" s="143"/>
      <c r="AA206" s="144"/>
      <c r="AB206" s="145"/>
      <c r="AC206" s="147"/>
      <c r="AD206" s="143"/>
      <c r="AE206" s="143"/>
      <c r="AF206" s="145"/>
      <c r="AG206" s="147"/>
      <c r="AH206" s="148"/>
      <c r="AI206" s="149"/>
      <c r="AJ206" s="150"/>
      <c r="AK206" s="151"/>
      <c r="AL206" s="164"/>
      <c r="AM206" s="164"/>
      <c r="AN206" s="164"/>
      <c r="AO206" s="153"/>
      <c r="AP206" s="153"/>
      <c r="AQ206" s="153"/>
      <c r="AR206" s="153"/>
      <c r="AS206" s="153"/>
      <c r="AT206" s="153"/>
      <c r="AU206" s="153"/>
      <c r="AV206" s="153"/>
      <c r="AW206" s="153"/>
      <c r="AX206" s="153"/>
      <c r="AY206" s="153"/>
      <c r="AZ206" s="153"/>
      <c r="BA206" s="153"/>
      <c r="BB206" s="153"/>
      <c r="BC206" s="153"/>
      <c r="BD206" s="153"/>
      <c r="BE206" s="153"/>
      <c r="BF206" s="153"/>
      <c r="BG206" s="153"/>
      <c r="BH206" s="150"/>
    </row>
    <row r="207" spans="2:60" s="15" customFormat="1" ht="30" customHeight="1">
      <c r="B207" s="156" t="s">
        <v>1234</v>
      </c>
      <c r="C207" s="65" t="s">
        <v>1235</v>
      </c>
      <c r="D207" s="66" t="s">
        <v>1236</v>
      </c>
      <c r="E207" s="157" t="s">
        <v>1237</v>
      </c>
      <c r="F207" s="158" t="s">
        <v>74</v>
      </c>
      <c r="G207" s="158" t="s">
        <v>74</v>
      </c>
      <c r="H207" s="159" t="s">
        <v>470</v>
      </c>
      <c r="I207" s="159" t="s">
        <v>1238</v>
      </c>
      <c r="J207" s="159" t="s">
        <v>692</v>
      </c>
      <c r="K207" s="159" t="s">
        <v>1239</v>
      </c>
      <c r="L207" s="159" t="s">
        <v>457</v>
      </c>
      <c r="M207" s="160">
        <v>46189</v>
      </c>
      <c r="N207" s="161" t="s">
        <v>694</v>
      </c>
      <c r="O207" s="162">
        <v>545763693</v>
      </c>
      <c r="P207" s="163" t="s">
        <v>695</v>
      </c>
      <c r="Q207" s="160">
        <v>49254</v>
      </c>
      <c r="R207" s="161" t="s">
        <v>696</v>
      </c>
      <c r="S207" s="162">
        <v>584695120.08000004</v>
      </c>
      <c r="T207" s="163" t="s">
        <v>697</v>
      </c>
      <c r="U207" s="160">
        <v>49901</v>
      </c>
      <c r="V207" s="161" t="s">
        <v>696</v>
      </c>
      <c r="W207" s="162">
        <v>614713437.75999999</v>
      </c>
      <c r="X207" s="163" t="s">
        <v>1240</v>
      </c>
      <c r="Y207" s="160">
        <v>49053</v>
      </c>
      <c r="Z207" s="161" t="s">
        <v>696</v>
      </c>
      <c r="AA207" s="162">
        <v>645211614.88</v>
      </c>
      <c r="AB207" s="163" t="s">
        <v>1240</v>
      </c>
      <c r="AC207" s="160">
        <v>50974</v>
      </c>
      <c r="AD207" s="161" t="s">
        <v>698</v>
      </c>
      <c r="AE207" s="161">
        <v>607655496</v>
      </c>
      <c r="AF207" s="163" t="s">
        <v>1131</v>
      </c>
      <c r="AG207" s="160" t="s">
        <v>18</v>
      </c>
      <c r="AH207" s="161" t="s">
        <v>18</v>
      </c>
      <c r="AI207" s="162" t="s">
        <v>18</v>
      </c>
      <c r="AJ207" s="163" t="s">
        <v>18</v>
      </c>
      <c r="AK207" s="151"/>
      <c r="AL207" s="164">
        <v>1</v>
      </c>
      <c r="AM207" s="164">
        <f t="shared" ref="AM207:AM214" si="53">IF(MID(B207,4,1)="D",1,0)</f>
        <v>0</v>
      </c>
      <c r="AN207" s="164" t="str">
        <f t="shared" ref="AN207:AN214" si="54">LEFT(B207,2)</f>
        <v>SA</v>
      </c>
      <c r="AO207" s="153">
        <f t="shared" si="52"/>
        <v>0</v>
      </c>
      <c r="AP207" s="153">
        <f t="shared" si="52"/>
        <v>0</v>
      </c>
      <c r="AQ207" s="153">
        <f t="shared" si="52"/>
        <v>0</v>
      </c>
      <c r="AR207" s="153">
        <f t="shared" si="52"/>
        <v>0</v>
      </c>
      <c r="AS207" s="153">
        <f t="shared" si="52"/>
        <v>0</v>
      </c>
      <c r="AT207" s="153">
        <f t="shared" si="52"/>
        <v>0</v>
      </c>
      <c r="AU207" s="153">
        <f t="shared" si="52"/>
        <v>0</v>
      </c>
      <c r="AV207" s="153">
        <f t="shared" si="52"/>
        <v>1</v>
      </c>
      <c r="AW207" s="153">
        <f t="shared" si="52"/>
        <v>0</v>
      </c>
      <c r="AX207" s="153"/>
      <c r="AY207" s="153">
        <v>0</v>
      </c>
      <c r="AZ207" s="153">
        <v>0</v>
      </c>
      <c r="BA207" s="153">
        <v>1</v>
      </c>
      <c r="BB207" s="153">
        <v>0</v>
      </c>
      <c r="BC207" s="153">
        <v>0</v>
      </c>
      <c r="BD207" s="153">
        <v>1</v>
      </c>
      <c r="BE207" s="153"/>
      <c r="BF207" s="153" t="str">
        <f>IF(AY207=1,"A1",IF(AZ207=1,"A2",IF(BA207=1,"A3",0)))</f>
        <v>A3</v>
      </c>
      <c r="BG207" s="153" t="str">
        <f>IF(BB207=1,"B1",IF(BC207=1,"B2",IF(BD207=1,"B3",0)))</f>
        <v>B3</v>
      </c>
      <c r="BH207" s="163" t="str">
        <f t="shared" si="46"/>
        <v>A3;B3</v>
      </c>
    </row>
    <row r="208" spans="2:60" ht="30" customHeight="1">
      <c r="B208" s="166" t="s">
        <v>1241</v>
      </c>
      <c r="C208" s="17" t="s">
        <v>1242</v>
      </c>
      <c r="D208" s="67" t="s">
        <v>1243</v>
      </c>
      <c r="E208" s="154" t="s">
        <v>1244</v>
      </c>
      <c r="F208" s="140" t="s">
        <v>72</v>
      </c>
      <c r="G208" s="140" t="s">
        <v>72</v>
      </c>
      <c r="H208" s="167" t="s">
        <v>470</v>
      </c>
      <c r="I208" s="167" t="s">
        <v>1231</v>
      </c>
      <c r="J208" s="167" t="s">
        <v>692</v>
      </c>
      <c r="K208" s="167" t="s">
        <v>536</v>
      </c>
      <c r="L208" s="167" t="s">
        <v>457</v>
      </c>
      <c r="M208" s="168">
        <v>21</v>
      </c>
      <c r="N208" s="143" t="s">
        <v>1245</v>
      </c>
      <c r="O208" s="169">
        <v>540459.31000000006</v>
      </c>
      <c r="P208" s="145" t="s">
        <v>1246</v>
      </c>
      <c r="Q208" s="168">
        <v>42</v>
      </c>
      <c r="R208" s="143" t="s">
        <v>1247</v>
      </c>
      <c r="S208" s="169">
        <v>542557.69999999995</v>
      </c>
      <c r="T208" s="145" t="s">
        <v>1248</v>
      </c>
      <c r="U208" s="168">
        <v>43</v>
      </c>
      <c r="V208" s="143" t="s">
        <v>1249</v>
      </c>
      <c r="W208" s="169">
        <v>569577.24</v>
      </c>
      <c r="X208" s="145" t="s">
        <v>1250</v>
      </c>
      <c r="Y208" s="168" t="s">
        <v>20</v>
      </c>
      <c r="Z208" s="143" t="s">
        <v>20</v>
      </c>
      <c r="AA208" s="169" t="s">
        <v>20</v>
      </c>
      <c r="AB208" s="145" t="s">
        <v>20</v>
      </c>
      <c r="AC208" s="168" t="s">
        <v>20</v>
      </c>
      <c r="AD208" s="143" t="s">
        <v>20</v>
      </c>
      <c r="AE208" s="143" t="s">
        <v>20</v>
      </c>
      <c r="AF208" s="145" t="s">
        <v>20</v>
      </c>
      <c r="AG208" s="168" t="s">
        <v>20</v>
      </c>
      <c r="AH208" s="143" t="s">
        <v>20</v>
      </c>
      <c r="AI208" s="169" t="s">
        <v>20</v>
      </c>
      <c r="AJ208" s="145" t="s">
        <v>20</v>
      </c>
      <c r="AK208" s="151"/>
      <c r="AL208" s="218">
        <v>0</v>
      </c>
      <c r="AM208" s="164">
        <f t="shared" si="53"/>
        <v>0</v>
      </c>
      <c r="AN208" s="164" t="str">
        <f t="shared" si="54"/>
        <v>SA</v>
      </c>
      <c r="AO208" s="153">
        <f t="shared" si="52"/>
        <v>0</v>
      </c>
      <c r="AP208" s="153">
        <f t="shared" si="52"/>
        <v>0</v>
      </c>
      <c r="AQ208" s="153">
        <f t="shared" si="52"/>
        <v>0</v>
      </c>
      <c r="AR208" s="153">
        <f t="shared" si="52"/>
        <v>0</v>
      </c>
      <c r="AS208" s="153">
        <f t="shared" si="52"/>
        <v>0</v>
      </c>
      <c r="AT208" s="153">
        <f t="shared" si="52"/>
        <v>0</v>
      </c>
      <c r="AU208" s="153">
        <f t="shared" si="52"/>
        <v>0</v>
      </c>
      <c r="AV208" s="153">
        <f t="shared" si="52"/>
        <v>1</v>
      </c>
      <c r="AW208" s="153">
        <f t="shared" si="52"/>
        <v>0</v>
      </c>
      <c r="AX208" s="153"/>
      <c r="AY208" s="219"/>
      <c r="AZ208" s="219"/>
      <c r="BA208" s="219"/>
      <c r="BB208" s="219"/>
      <c r="BC208" s="219"/>
      <c r="BD208" s="219"/>
      <c r="BE208" s="153"/>
      <c r="BF208" s="153"/>
      <c r="BG208" s="153"/>
      <c r="BH208" s="145"/>
    </row>
    <row r="209" spans="2:60" ht="30" customHeight="1">
      <c r="B209" s="156" t="s">
        <v>1251</v>
      </c>
      <c r="C209" s="65" t="s">
        <v>1252</v>
      </c>
      <c r="D209" s="66" t="s">
        <v>1253</v>
      </c>
      <c r="E209" s="157" t="s">
        <v>1244</v>
      </c>
      <c r="F209" s="158" t="s">
        <v>72</v>
      </c>
      <c r="G209" s="158" t="s">
        <v>72</v>
      </c>
      <c r="H209" s="159" t="s">
        <v>470</v>
      </c>
      <c r="I209" s="159" t="s">
        <v>1231</v>
      </c>
      <c r="J209" s="159" t="s">
        <v>692</v>
      </c>
      <c r="K209" s="159" t="s">
        <v>536</v>
      </c>
      <c r="L209" s="159" t="s">
        <v>457</v>
      </c>
      <c r="M209" s="160">
        <v>3173</v>
      </c>
      <c r="N209" s="161" t="s">
        <v>1245</v>
      </c>
      <c r="O209" s="162">
        <v>77371834.969999999</v>
      </c>
      <c r="P209" s="163" t="s">
        <v>1246</v>
      </c>
      <c r="Q209" s="160">
        <v>5536</v>
      </c>
      <c r="R209" s="161" t="s">
        <v>1254</v>
      </c>
      <c r="S209" s="162">
        <v>72388708.900000006</v>
      </c>
      <c r="T209" s="163" t="s">
        <v>1255</v>
      </c>
      <c r="U209" s="160">
        <v>5636</v>
      </c>
      <c r="V209" s="161" t="s">
        <v>1256</v>
      </c>
      <c r="W209" s="162">
        <v>74427511.609999999</v>
      </c>
      <c r="X209" s="163" t="s">
        <v>1257</v>
      </c>
      <c r="Y209" s="160" t="s">
        <v>20</v>
      </c>
      <c r="Z209" s="161" t="s">
        <v>20</v>
      </c>
      <c r="AA209" s="162" t="s">
        <v>20</v>
      </c>
      <c r="AB209" s="163" t="s">
        <v>20</v>
      </c>
      <c r="AC209" s="160" t="s">
        <v>20</v>
      </c>
      <c r="AD209" s="161" t="s">
        <v>20</v>
      </c>
      <c r="AE209" s="161" t="s">
        <v>20</v>
      </c>
      <c r="AF209" s="163" t="s">
        <v>20</v>
      </c>
      <c r="AG209" s="160" t="s">
        <v>20</v>
      </c>
      <c r="AH209" s="161" t="s">
        <v>20</v>
      </c>
      <c r="AI209" s="162" t="s">
        <v>20</v>
      </c>
      <c r="AJ209" s="163" t="s">
        <v>20</v>
      </c>
      <c r="AK209" s="151"/>
      <c r="AL209" s="218">
        <v>0</v>
      </c>
      <c r="AM209" s="164">
        <f t="shared" si="53"/>
        <v>0</v>
      </c>
      <c r="AN209" s="164" t="str">
        <f t="shared" si="54"/>
        <v>SA</v>
      </c>
      <c r="AO209" s="153">
        <f t="shared" si="52"/>
        <v>0</v>
      </c>
      <c r="AP209" s="153">
        <f t="shared" si="51"/>
        <v>0</v>
      </c>
      <c r="AQ209" s="153">
        <f t="shared" si="51"/>
        <v>0</v>
      </c>
      <c r="AR209" s="153">
        <f t="shared" si="51"/>
        <v>0</v>
      </c>
      <c r="AS209" s="153">
        <f t="shared" si="51"/>
        <v>0</v>
      </c>
      <c r="AT209" s="153">
        <f t="shared" si="51"/>
        <v>0</v>
      </c>
      <c r="AU209" s="153">
        <f t="shared" si="51"/>
        <v>0</v>
      </c>
      <c r="AV209" s="153">
        <f t="shared" si="51"/>
        <v>1</v>
      </c>
      <c r="AW209" s="153">
        <f t="shared" si="51"/>
        <v>0</v>
      </c>
      <c r="AX209" s="153"/>
      <c r="AY209" s="219"/>
      <c r="AZ209" s="219"/>
      <c r="BA209" s="219"/>
      <c r="BB209" s="219"/>
      <c r="BC209" s="219"/>
      <c r="BD209" s="219"/>
      <c r="BE209" s="153"/>
      <c r="BF209" s="153"/>
      <c r="BG209" s="153"/>
      <c r="BH209" s="163"/>
    </row>
    <row r="210" spans="2:60" ht="30" customHeight="1">
      <c r="B210" s="166" t="s">
        <v>1258</v>
      </c>
      <c r="C210" s="17" t="s">
        <v>1259</v>
      </c>
      <c r="D210" s="67" t="s">
        <v>1260</v>
      </c>
      <c r="E210" s="154" t="s">
        <v>1261</v>
      </c>
      <c r="F210" s="140" t="s">
        <v>72</v>
      </c>
      <c r="G210" s="140" t="s">
        <v>72</v>
      </c>
      <c r="H210" s="167" t="s">
        <v>470</v>
      </c>
      <c r="I210" s="167" t="s">
        <v>1231</v>
      </c>
      <c r="J210" s="167" t="s">
        <v>692</v>
      </c>
      <c r="K210" s="167" t="s">
        <v>536</v>
      </c>
      <c r="L210" s="167" t="s">
        <v>457</v>
      </c>
      <c r="M210" s="168">
        <v>8</v>
      </c>
      <c r="N210" s="143" t="s">
        <v>1245</v>
      </c>
      <c r="O210" s="169">
        <v>131440.22</v>
      </c>
      <c r="P210" s="145" t="s">
        <v>1246</v>
      </c>
      <c r="Q210" s="168">
        <v>10</v>
      </c>
      <c r="R210" s="143" t="s">
        <v>1247</v>
      </c>
      <c r="S210" s="169">
        <v>124026.54</v>
      </c>
      <c r="T210" s="145" t="s">
        <v>1248</v>
      </c>
      <c r="U210" s="168">
        <v>10</v>
      </c>
      <c r="V210" s="143" t="s">
        <v>1249</v>
      </c>
      <c r="W210" s="169">
        <v>135498.26</v>
      </c>
      <c r="X210" s="145" t="s">
        <v>1250</v>
      </c>
      <c r="Y210" s="168" t="s">
        <v>20</v>
      </c>
      <c r="Z210" s="143" t="s">
        <v>20</v>
      </c>
      <c r="AA210" s="169" t="s">
        <v>20</v>
      </c>
      <c r="AB210" s="145" t="s">
        <v>20</v>
      </c>
      <c r="AC210" s="168" t="s">
        <v>20</v>
      </c>
      <c r="AD210" s="143" t="s">
        <v>20</v>
      </c>
      <c r="AE210" s="143" t="s">
        <v>20</v>
      </c>
      <c r="AF210" s="145" t="s">
        <v>20</v>
      </c>
      <c r="AG210" s="168" t="s">
        <v>20</v>
      </c>
      <c r="AH210" s="143" t="s">
        <v>20</v>
      </c>
      <c r="AI210" s="169" t="s">
        <v>20</v>
      </c>
      <c r="AJ210" s="145" t="s">
        <v>20</v>
      </c>
      <c r="AK210" s="151"/>
      <c r="AL210" s="218">
        <v>0</v>
      </c>
      <c r="AM210" s="164">
        <f t="shared" si="53"/>
        <v>0</v>
      </c>
      <c r="AN210" s="164" t="str">
        <f t="shared" si="54"/>
        <v>SA</v>
      </c>
      <c r="AO210" s="153">
        <f t="shared" si="52"/>
        <v>0</v>
      </c>
      <c r="AP210" s="153">
        <f t="shared" si="51"/>
        <v>0</v>
      </c>
      <c r="AQ210" s="153">
        <f t="shared" si="51"/>
        <v>0</v>
      </c>
      <c r="AR210" s="153">
        <f t="shared" si="51"/>
        <v>0</v>
      </c>
      <c r="AS210" s="153">
        <f t="shared" si="51"/>
        <v>0</v>
      </c>
      <c r="AT210" s="153">
        <f t="shared" si="51"/>
        <v>0</v>
      </c>
      <c r="AU210" s="153">
        <f t="shared" si="51"/>
        <v>0</v>
      </c>
      <c r="AV210" s="153">
        <f t="shared" si="51"/>
        <v>1</v>
      </c>
      <c r="AW210" s="153">
        <f t="shared" si="51"/>
        <v>0</v>
      </c>
      <c r="AX210" s="153"/>
      <c r="AY210" s="219"/>
      <c r="AZ210" s="219"/>
      <c r="BA210" s="219"/>
      <c r="BB210" s="219"/>
      <c r="BC210" s="219"/>
      <c r="BD210" s="219"/>
      <c r="BE210" s="153"/>
      <c r="BF210" s="153"/>
      <c r="BG210" s="153"/>
      <c r="BH210" s="145"/>
    </row>
    <row r="211" spans="2:60" ht="30" customHeight="1">
      <c r="B211" s="156" t="s">
        <v>1262</v>
      </c>
      <c r="C211" s="65" t="s">
        <v>1263</v>
      </c>
      <c r="D211" s="66" t="s">
        <v>1264</v>
      </c>
      <c r="E211" s="157" t="s">
        <v>1261</v>
      </c>
      <c r="F211" s="158" t="s">
        <v>72</v>
      </c>
      <c r="G211" s="158" t="s">
        <v>72</v>
      </c>
      <c r="H211" s="159" t="s">
        <v>470</v>
      </c>
      <c r="I211" s="159" t="s">
        <v>1231</v>
      </c>
      <c r="J211" s="159" t="s">
        <v>692</v>
      </c>
      <c r="K211" s="159" t="s">
        <v>536</v>
      </c>
      <c r="L211" s="159" t="s">
        <v>457</v>
      </c>
      <c r="M211" s="160" t="s">
        <v>18</v>
      </c>
      <c r="N211" s="161" t="s">
        <v>18</v>
      </c>
      <c r="O211" s="162" t="s">
        <v>18</v>
      </c>
      <c r="P211" s="163" t="s">
        <v>18</v>
      </c>
      <c r="Q211" s="160" t="s">
        <v>18</v>
      </c>
      <c r="R211" s="161" t="s">
        <v>18</v>
      </c>
      <c r="S211" s="162" t="s">
        <v>18</v>
      </c>
      <c r="T211" s="163" t="s">
        <v>18</v>
      </c>
      <c r="U211" s="160" t="s">
        <v>18</v>
      </c>
      <c r="V211" s="161" t="s">
        <v>18</v>
      </c>
      <c r="W211" s="162" t="s">
        <v>18</v>
      </c>
      <c r="X211" s="163" t="s">
        <v>18</v>
      </c>
      <c r="Y211" s="160" t="s">
        <v>20</v>
      </c>
      <c r="Z211" s="161" t="s">
        <v>20</v>
      </c>
      <c r="AA211" s="162" t="s">
        <v>20</v>
      </c>
      <c r="AB211" s="163" t="s">
        <v>20</v>
      </c>
      <c r="AC211" s="160" t="s">
        <v>20</v>
      </c>
      <c r="AD211" s="161" t="s">
        <v>20</v>
      </c>
      <c r="AE211" s="161" t="s">
        <v>20</v>
      </c>
      <c r="AF211" s="163" t="s">
        <v>20</v>
      </c>
      <c r="AG211" s="160" t="s">
        <v>20</v>
      </c>
      <c r="AH211" s="161" t="s">
        <v>20</v>
      </c>
      <c r="AI211" s="162" t="s">
        <v>20</v>
      </c>
      <c r="AJ211" s="163" t="s">
        <v>20</v>
      </c>
      <c r="AK211" s="151"/>
      <c r="AL211" s="218">
        <v>0</v>
      </c>
      <c r="AM211" s="164">
        <f t="shared" si="53"/>
        <v>0</v>
      </c>
      <c r="AN211" s="164" t="str">
        <f t="shared" si="54"/>
        <v>SA</v>
      </c>
      <c r="AO211" s="153">
        <f t="shared" si="52"/>
        <v>0</v>
      </c>
      <c r="AP211" s="153">
        <f t="shared" si="51"/>
        <v>0</v>
      </c>
      <c r="AQ211" s="153">
        <f t="shared" si="51"/>
        <v>0</v>
      </c>
      <c r="AR211" s="153">
        <f t="shared" si="51"/>
        <v>0</v>
      </c>
      <c r="AS211" s="153">
        <f t="shared" si="51"/>
        <v>0</v>
      </c>
      <c r="AT211" s="153">
        <f t="shared" si="51"/>
        <v>0</v>
      </c>
      <c r="AU211" s="153">
        <f t="shared" si="51"/>
        <v>0</v>
      </c>
      <c r="AV211" s="153">
        <f t="shared" si="51"/>
        <v>1</v>
      </c>
      <c r="AW211" s="153">
        <f t="shared" si="51"/>
        <v>0</v>
      </c>
      <c r="AX211" s="153"/>
      <c r="AY211" s="219"/>
      <c r="AZ211" s="219"/>
      <c r="BA211" s="219"/>
      <c r="BB211" s="219"/>
      <c r="BC211" s="219"/>
      <c r="BD211" s="219"/>
      <c r="BE211" s="153"/>
      <c r="BF211" s="153"/>
      <c r="BG211" s="153"/>
      <c r="BH211" s="163"/>
    </row>
    <row r="212" spans="2:60" ht="30" customHeight="1">
      <c r="B212" s="166" t="s">
        <v>1265</v>
      </c>
      <c r="C212" s="17" t="s">
        <v>1266</v>
      </c>
      <c r="D212" s="67" t="s">
        <v>1267</v>
      </c>
      <c r="E212" s="154" t="s">
        <v>1261</v>
      </c>
      <c r="F212" s="140" t="s">
        <v>72</v>
      </c>
      <c r="G212" s="140" t="s">
        <v>72</v>
      </c>
      <c r="H212" s="167" t="s">
        <v>470</v>
      </c>
      <c r="I212" s="167" t="s">
        <v>1231</v>
      </c>
      <c r="J212" s="167" t="s">
        <v>692</v>
      </c>
      <c r="K212" s="167" t="s">
        <v>536</v>
      </c>
      <c r="L212" s="167" t="s">
        <v>457</v>
      </c>
      <c r="M212" s="168" t="s">
        <v>18</v>
      </c>
      <c r="N212" s="143" t="s">
        <v>18</v>
      </c>
      <c r="O212" s="169" t="s">
        <v>18</v>
      </c>
      <c r="P212" s="145" t="s">
        <v>18</v>
      </c>
      <c r="Q212" s="168" t="s">
        <v>18</v>
      </c>
      <c r="R212" s="143" t="s">
        <v>18</v>
      </c>
      <c r="S212" s="169" t="s">
        <v>18</v>
      </c>
      <c r="T212" s="145" t="s">
        <v>18</v>
      </c>
      <c r="U212" s="168" t="s">
        <v>18</v>
      </c>
      <c r="V212" s="143" t="s">
        <v>18</v>
      </c>
      <c r="W212" s="169" t="s">
        <v>18</v>
      </c>
      <c r="X212" s="145" t="s">
        <v>18</v>
      </c>
      <c r="Y212" s="168" t="s">
        <v>20</v>
      </c>
      <c r="Z212" s="143" t="s">
        <v>20</v>
      </c>
      <c r="AA212" s="169" t="s">
        <v>20</v>
      </c>
      <c r="AB212" s="145" t="s">
        <v>20</v>
      </c>
      <c r="AC212" s="168" t="s">
        <v>20</v>
      </c>
      <c r="AD212" s="143" t="s">
        <v>20</v>
      </c>
      <c r="AE212" s="143" t="s">
        <v>20</v>
      </c>
      <c r="AF212" s="145" t="s">
        <v>20</v>
      </c>
      <c r="AG212" s="168" t="s">
        <v>20</v>
      </c>
      <c r="AH212" s="143" t="s">
        <v>20</v>
      </c>
      <c r="AI212" s="169" t="s">
        <v>20</v>
      </c>
      <c r="AJ212" s="145" t="s">
        <v>20</v>
      </c>
      <c r="AK212" s="151"/>
      <c r="AL212" s="218">
        <v>0</v>
      </c>
      <c r="AM212" s="164">
        <f t="shared" si="53"/>
        <v>0</v>
      </c>
      <c r="AN212" s="164" t="str">
        <f t="shared" si="54"/>
        <v>SA</v>
      </c>
      <c r="AO212" s="153">
        <f t="shared" si="52"/>
        <v>0</v>
      </c>
      <c r="AP212" s="153">
        <f t="shared" si="51"/>
        <v>0</v>
      </c>
      <c r="AQ212" s="153">
        <f t="shared" si="51"/>
        <v>0</v>
      </c>
      <c r="AR212" s="153">
        <f t="shared" si="51"/>
        <v>0</v>
      </c>
      <c r="AS212" s="153">
        <f t="shared" si="51"/>
        <v>0</v>
      </c>
      <c r="AT212" s="153">
        <f t="shared" si="51"/>
        <v>0</v>
      </c>
      <c r="AU212" s="153">
        <f t="shared" si="51"/>
        <v>0</v>
      </c>
      <c r="AV212" s="153">
        <f t="shared" si="51"/>
        <v>1</v>
      </c>
      <c r="AW212" s="153">
        <f t="shared" si="51"/>
        <v>0</v>
      </c>
      <c r="AX212" s="153"/>
      <c r="AY212" s="219"/>
      <c r="AZ212" s="219"/>
      <c r="BA212" s="219"/>
      <c r="BB212" s="219"/>
      <c r="BC212" s="219"/>
      <c r="BD212" s="219"/>
      <c r="BE212" s="153"/>
      <c r="BF212" s="153"/>
      <c r="BG212" s="153"/>
      <c r="BH212" s="145"/>
    </row>
    <row r="213" spans="2:60" ht="60">
      <c r="B213" s="156" t="s">
        <v>1268</v>
      </c>
      <c r="C213" s="65" t="s">
        <v>1269</v>
      </c>
      <c r="D213" s="66" t="s">
        <v>1270</v>
      </c>
      <c r="E213" s="157" t="s">
        <v>1271</v>
      </c>
      <c r="F213" s="158" t="s">
        <v>74</v>
      </c>
      <c r="G213" s="158" t="s">
        <v>74</v>
      </c>
      <c r="H213" s="159" t="s">
        <v>470</v>
      </c>
      <c r="I213" s="159" t="s">
        <v>1238</v>
      </c>
      <c r="J213" s="159" t="s">
        <v>692</v>
      </c>
      <c r="K213" s="159" t="s">
        <v>693</v>
      </c>
      <c r="L213" s="159" t="s">
        <v>457</v>
      </c>
      <c r="M213" s="160">
        <v>44508</v>
      </c>
      <c r="N213" s="161" t="s">
        <v>1272</v>
      </c>
      <c r="O213" s="162">
        <v>77152918.599999994</v>
      </c>
      <c r="P213" s="163" t="s">
        <v>695</v>
      </c>
      <c r="Q213" s="160">
        <v>42835</v>
      </c>
      <c r="R213" s="161" t="s">
        <v>1273</v>
      </c>
      <c r="S213" s="162">
        <v>72676219.359999999</v>
      </c>
      <c r="T213" s="163" t="s">
        <v>695</v>
      </c>
      <c r="U213" s="160">
        <v>47674</v>
      </c>
      <c r="V213" s="161" t="s">
        <v>1273</v>
      </c>
      <c r="W213" s="162">
        <v>75466188.310000002</v>
      </c>
      <c r="X213" s="163" t="s">
        <v>1274</v>
      </c>
      <c r="Y213" s="160">
        <v>54247</v>
      </c>
      <c r="Z213" s="161" t="s">
        <v>1275</v>
      </c>
      <c r="AA213" s="162">
        <v>66365020.310000002</v>
      </c>
      <c r="AB213" s="163" t="s">
        <v>1240</v>
      </c>
      <c r="AC213" s="160">
        <v>51528</v>
      </c>
      <c r="AD213" s="161" t="s">
        <v>1233</v>
      </c>
      <c r="AE213" s="161">
        <v>78622198</v>
      </c>
      <c r="AF213" s="163" t="s">
        <v>1131</v>
      </c>
      <c r="AG213" s="160" t="s">
        <v>18</v>
      </c>
      <c r="AH213" s="161" t="s">
        <v>18</v>
      </c>
      <c r="AI213" s="162" t="s">
        <v>18</v>
      </c>
      <c r="AJ213" s="163" t="s">
        <v>18</v>
      </c>
      <c r="AK213" s="151"/>
      <c r="AL213" s="164">
        <v>1</v>
      </c>
      <c r="AM213" s="164">
        <f t="shared" si="53"/>
        <v>0</v>
      </c>
      <c r="AN213" s="164" t="str">
        <f t="shared" si="54"/>
        <v>SA</v>
      </c>
      <c r="AO213" s="153">
        <f t="shared" si="52"/>
        <v>0</v>
      </c>
      <c r="AP213" s="153">
        <f t="shared" si="51"/>
        <v>0</v>
      </c>
      <c r="AQ213" s="153">
        <f t="shared" si="51"/>
        <v>0</v>
      </c>
      <c r="AR213" s="153">
        <f t="shared" si="51"/>
        <v>0</v>
      </c>
      <c r="AS213" s="153">
        <f t="shared" si="51"/>
        <v>0</v>
      </c>
      <c r="AT213" s="153">
        <f t="shared" si="51"/>
        <v>0</v>
      </c>
      <c r="AU213" s="153">
        <f t="shared" si="51"/>
        <v>0</v>
      </c>
      <c r="AV213" s="153">
        <f t="shared" si="51"/>
        <v>1</v>
      </c>
      <c r="AW213" s="153">
        <f t="shared" si="51"/>
        <v>0</v>
      </c>
      <c r="AX213" s="153"/>
      <c r="AY213" s="153">
        <v>0</v>
      </c>
      <c r="AZ213" s="153">
        <v>0</v>
      </c>
      <c r="BA213" s="153">
        <v>1</v>
      </c>
      <c r="BB213" s="153">
        <v>0</v>
      </c>
      <c r="BC213" s="153">
        <v>0</v>
      </c>
      <c r="BD213" s="153">
        <v>1</v>
      </c>
      <c r="BE213" s="153"/>
      <c r="BF213" s="153" t="str">
        <f>IF(AY213=1,"A1",IF(AZ213=1,"A2",IF(BA213=1,"A3",0)))</f>
        <v>A3</v>
      </c>
      <c r="BG213" s="153" t="str">
        <f>IF(BB213=1,"B1",IF(BC213=1,"B2",IF(BD213=1,"B3",0)))</f>
        <v>B3</v>
      </c>
      <c r="BH213" s="163" t="str">
        <f t="shared" si="46"/>
        <v>A3;B3</v>
      </c>
    </row>
    <row r="214" spans="2:60" ht="45">
      <c r="B214" s="166" t="s">
        <v>1276</v>
      </c>
      <c r="C214" s="17" t="s">
        <v>1277</v>
      </c>
      <c r="D214" s="67" t="s">
        <v>1278</v>
      </c>
      <c r="E214" s="154" t="s">
        <v>1279</v>
      </c>
      <c r="F214" s="140" t="s">
        <v>72</v>
      </c>
      <c r="G214" s="140" t="s">
        <v>72</v>
      </c>
      <c r="H214" s="167" t="s">
        <v>470</v>
      </c>
      <c r="I214" s="167" t="s">
        <v>1231</v>
      </c>
      <c r="J214" s="167" t="s">
        <v>692</v>
      </c>
      <c r="K214" s="167" t="s">
        <v>536</v>
      </c>
      <c r="L214" s="167" t="s">
        <v>457</v>
      </c>
      <c r="M214" s="168">
        <v>787</v>
      </c>
      <c r="N214" s="143" t="s">
        <v>1280</v>
      </c>
      <c r="O214" s="169">
        <v>2778978.79</v>
      </c>
      <c r="P214" s="145" t="s">
        <v>1281</v>
      </c>
      <c r="Q214" s="168">
        <v>769</v>
      </c>
      <c r="R214" s="143" t="s">
        <v>1282</v>
      </c>
      <c r="S214" s="169">
        <v>2477078.4700000002</v>
      </c>
      <c r="T214" s="145" t="s">
        <v>1283</v>
      </c>
      <c r="U214" s="168">
        <v>2820</v>
      </c>
      <c r="V214" s="143" t="s">
        <v>1284</v>
      </c>
      <c r="W214" s="169">
        <v>7081619.4000000004</v>
      </c>
      <c r="X214" s="145" t="s">
        <v>1285</v>
      </c>
      <c r="Y214" s="168">
        <v>12532</v>
      </c>
      <c r="Z214" s="143" t="s">
        <v>1286</v>
      </c>
      <c r="AA214" s="169">
        <v>28585788</v>
      </c>
      <c r="AB214" s="145" t="s">
        <v>1287</v>
      </c>
      <c r="AC214" s="168">
        <v>2664</v>
      </c>
      <c r="AD214" s="143" t="s">
        <v>1288</v>
      </c>
      <c r="AE214" s="143">
        <v>2538974</v>
      </c>
      <c r="AF214" s="145" t="s">
        <v>1289</v>
      </c>
      <c r="AG214" s="168" t="s">
        <v>18</v>
      </c>
      <c r="AH214" s="143" t="s">
        <v>18</v>
      </c>
      <c r="AI214" s="169" t="s">
        <v>18</v>
      </c>
      <c r="AJ214" s="145" t="s">
        <v>18</v>
      </c>
      <c r="AK214" s="151"/>
      <c r="AL214" s="164">
        <v>1</v>
      </c>
      <c r="AM214" s="164">
        <f t="shared" si="53"/>
        <v>0</v>
      </c>
      <c r="AN214" s="164" t="str">
        <f t="shared" si="54"/>
        <v>SA</v>
      </c>
      <c r="AO214" s="153">
        <f t="shared" si="52"/>
        <v>0</v>
      </c>
      <c r="AP214" s="153">
        <f t="shared" si="51"/>
        <v>0</v>
      </c>
      <c r="AQ214" s="153">
        <f t="shared" si="51"/>
        <v>0</v>
      </c>
      <c r="AR214" s="153">
        <f t="shared" si="51"/>
        <v>0</v>
      </c>
      <c r="AS214" s="153">
        <f t="shared" si="51"/>
        <v>0</v>
      </c>
      <c r="AT214" s="153">
        <f t="shared" si="51"/>
        <v>0</v>
      </c>
      <c r="AU214" s="153">
        <f t="shared" si="51"/>
        <v>0</v>
      </c>
      <c r="AV214" s="153">
        <f t="shared" si="51"/>
        <v>1</v>
      </c>
      <c r="AW214" s="153">
        <f t="shared" si="51"/>
        <v>0</v>
      </c>
      <c r="AX214" s="153"/>
      <c r="AY214" s="153">
        <v>1</v>
      </c>
      <c r="AZ214" s="153">
        <v>0</v>
      </c>
      <c r="BA214" s="153">
        <v>0</v>
      </c>
      <c r="BB214" s="153">
        <v>1</v>
      </c>
      <c r="BC214" s="153">
        <v>0</v>
      </c>
      <c r="BD214" s="153">
        <v>0</v>
      </c>
      <c r="BE214" s="153"/>
      <c r="BF214" s="153" t="str">
        <f>IF(AY214=1,"A1",IF(AZ214=1,"A2",IF(BA214=1,"A3",0)))</f>
        <v>A1</v>
      </c>
      <c r="BG214" s="153" t="str">
        <f>IF(BB214=1,"B1",IF(BC214=1,"B2",IF(BD214=1,"B3",0)))</f>
        <v>B1</v>
      </c>
      <c r="BH214" s="145" t="str">
        <f t="shared" si="46"/>
        <v>A1;B1</v>
      </c>
    </row>
    <row r="215" spans="2:60">
      <c r="B215" s="166"/>
      <c r="C215" s="18"/>
      <c r="D215" s="67"/>
      <c r="E215" s="206"/>
      <c r="F215" s="167"/>
      <c r="G215" s="167"/>
      <c r="H215" s="2"/>
      <c r="I215" s="167"/>
      <c r="J215" s="167"/>
      <c r="K215" s="167"/>
      <c r="L215" s="2"/>
      <c r="M215" s="207"/>
      <c r="N215" s="143"/>
      <c r="O215" s="208"/>
      <c r="P215" s="145"/>
      <c r="Q215" s="207"/>
      <c r="R215" s="143"/>
      <c r="S215" s="208"/>
      <c r="T215" s="145"/>
      <c r="U215" s="168"/>
      <c r="V215" s="143"/>
      <c r="W215" s="208"/>
      <c r="X215" s="145"/>
      <c r="Y215" s="142"/>
      <c r="Z215" s="143"/>
      <c r="AA215" s="144"/>
      <c r="AB215" s="145"/>
      <c r="AC215" s="147"/>
      <c r="AD215" s="143"/>
      <c r="AE215" s="143"/>
      <c r="AF215" s="145"/>
      <c r="AG215" s="147"/>
      <c r="AH215" s="148"/>
      <c r="AI215" s="149"/>
      <c r="AJ215" s="150"/>
      <c r="AK215" s="151"/>
      <c r="AL215" s="164"/>
      <c r="AM215" s="164"/>
      <c r="AN215" s="164"/>
      <c r="AO215" s="153"/>
      <c r="AP215" s="153"/>
      <c r="AQ215" s="153"/>
      <c r="AR215" s="153"/>
      <c r="AS215" s="153"/>
      <c r="AT215" s="153"/>
      <c r="AU215" s="153"/>
      <c r="AV215" s="153"/>
      <c r="AW215" s="153"/>
      <c r="AX215" s="153"/>
      <c r="AY215" s="153"/>
      <c r="AZ215" s="153"/>
      <c r="BA215" s="153"/>
      <c r="BB215" s="153"/>
      <c r="BC215" s="153"/>
      <c r="BD215" s="153"/>
      <c r="BE215" s="153"/>
      <c r="BF215" s="153"/>
      <c r="BG215" s="153"/>
      <c r="BH215" s="150"/>
    </row>
    <row r="216" spans="2:60">
      <c r="B216" s="25" t="s">
        <v>547</v>
      </c>
      <c r="C216" s="81"/>
      <c r="D216" s="75"/>
      <c r="E216" s="154"/>
      <c r="F216" s="153"/>
      <c r="G216" s="153"/>
      <c r="H216" s="141"/>
      <c r="I216" s="141"/>
      <c r="J216" s="141"/>
      <c r="K216" s="141"/>
      <c r="L216" s="141"/>
      <c r="M216" s="142"/>
      <c r="N216" s="143"/>
      <c r="O216" s="144"/>
      <c r="P216" s="145"/>
      <c r="Q216" s="142"/>
      <c r="R216" s="143"/>
      <c r="S216" s="144"/>
      <c r="T216" s="145"/>
      <c r="U216" s="146"/>
      <c r="V216" s="143"/>
      <c r="W216" s="144"/>
      <c r="X216" s="145"/>
      <c r="Y216" s="142"/>
      <c r="Z216" s="143"/>
      <c r="AA216" s="144"/>
      <c r="AB216" s="145"/>
      <c r="AC216" s="147"/>
      <c r="AD216" s="143"/>
      <c r="AE216" s="143"/>
      <c r="AF216" s="145"/>
      <c r="AG216" s="147"/>
      <c r="AH216" s="148"/>
      <c r="AI216" s="149"/>
      <c r="AJ216" s="150"/>
      <c r="AK216" s="151"/>
      <c r="AL216" s="164"/>
      <c r="AM216" s="164"/>
      <c r="AN216" s="164"/>
      <c r="AO216" s="153"/>
      <c r="AP216" s="153"/>
      <c r="AQ216" s="153"/>
      <c r="AR216" s="153"/>
      <c r="AS216" s="153"/>
      <c r="AT216" s="153"/>
      <c r="AU216" s="153"/>
      <c r="AV216" s="153"/>
      <c r="AW216" s="153"/>
      <c r="AX216" s="153"/>
      <c r="AY216" s="153"/>
      <c r="AZ216" s="153"/>
      <c r="BA216" s="153"/>
      <c r="BB216" s="153"/>
      <c r="BC216" s="153"/>
      <c r="BD216" s="153"/>
      <c r="BE216" s="153"/>
      <c r="BF216" s="153"/>
      <c r="BG216" s="153"/>
      <c r="BH216" s="150"/>
    </row>
    <row r="217" spans="2:60" ht="45">
      <c r="B217" s="188" t="s">
        <v>1290</v>
      </c>
      <c r="C217" s="82" t="s">
        <v>1291</v>
      </c>
      <c r="D217" s="69" t="s">
        <v>1292</v>
      </c>
      <c r="E217" s="189" t="s">
        <v>22</v>
      </c>
      <c r="F217" s="190" t="s">
        <v>22</v>
      </c>
      <c r="G217" s="190" t="s">
        <v>22</v>
      </c>
      <c r="H217" s="190" t="s">
        <v>22</v>
      </c>
      <c r="I217" s="190" t="s">
        <v>22</v>
      </c>
      <c r="J217" s="190" t="s">
        <v>22</v>
      </c>
      <c r="K217" s="190" t="s">
        <v>22</v>
      </c>
      <c r="L217" s="191" t="s">
        <v>457</v>
      </c>
      <c r="M217" s="192" t="s">
        <v>18</v>
      </c>
      <c r="N217" s="193" t="s">
        <v>18</v>
      </c>
      <c r="O217" s="193">
        <v>545769693</v>
      </c>
      <c r="P217" s="194" t="s">
        <v>222</v>
      </c>
      <c r="Q217" s="192" t="s">
        <v>18</v>
      </c>
      <c r="R217" s="193" t="s">
        <v>18</v>
      </c>
      <c r="S217" s="195">
        <v>370548795</v>
      </c>
      <c r="T217" s="194" t="s">
        <v>861</v>
      </c>
      <c r="U217" s="192" t="s">
        <v>18</v>
      </c>
      <c r="V217" s="193" t="s">
        <v>18</v>
      </c>
      <c r="W217" s="193">
        <v>390846838</v>
      </c>
      <c r="X217" s="194" t="s">
        <v>861</v>
      </c>
      <c r="Y217" s="192" t="s">
        <v>18</v>
      </c>
      <c r="Z217" s="193" t="s">
        <v>18</v>
      </c>
      <c r="AA217" s="193">
        <v>471844851</v>
      </c>
      <c r="AB217" s="194" t="s">
        <v>861</v>
      </c>
      <c r="AC217" s="192" t="s">
        <v>18</v>
      </c>
      <c r="AD217" s="193" t="s">
        <v>18</v>
      </c>
      <c r="AE217" s="193" t="s">
        <v>18</v>
      </c>
      <c r="AF217" s="194" t="s">
        <v>18</v>
      </c>
      <c r="AG217" s="192" t="s">
        <v>18</v>
      </c>
      <c r="AH217" s="193" t="s">
        <v>18</v>
      </c>
      <c r="AI217" s="193" t="s">
        <v>18</v>
      </c>
      <c r="AJ217" s="194" t="s">
        <v>18</v>
      </c>
      <c r="AK217" s="151"/>
      <c r="AL217" s="164">
        <v>0</v>
      </c>
      <c r="AM217" s="164">
        <f t="shared" ref="AM217:AM222" si="55">IF(MID(B217,4,1)="D",1,0)</f>
        <v>1</v>
      </c>
      <c r="AN217" s="164" t="str">
        <f t="shared" ref="AN217:AN222" si="56">LEFT(B217,2)</f>
        <v>SA</v>
      </c>
      <c r="AO217" s="153">
        <f t="shared" si="52"/>
        <v>0</v>
      </c>
      <c r="AP217" s="153">
        <f t="shared" si="51"/>
        <v>0</v>
      </c>
      <c r="AQ217" s="153">
        <f t="shared" si="51"/>
        <v>0</v>
      </c>
      <c r="AR217" s="153">
        <f t="shared" si="51"/>
        <v>0</v>
      </c>
      <c r="AS217" s="153">
        <f t="shared" si="51"/>
        <v>0</v>
      </c>
      <c r="AT217" s="153">
        <f t="shared" si="51"/>
        <v>0</v>
      </c>
      <c r="AU217" s="153">
        <f t="shared" si="51"/>
        <v>0</v>
      </c>
      <c r="AV217" s="153">
        <f t="shared" si="51"/>
        <v>1</v>
      </c>
      <c r="AW217" s="153">
        <f t="shared" si="51"/>
        <v>0</v>
      </c>
      <c r="AX217" s="153"/>
      <c r="AY217" s="153"/>
      <c r="AZ217" s="153"/>
      <c r="BA217" s="153"/>
      <c r="BB217" s="153"/>
      <c r="BC217" s="153"/>
      <c r="BD217" s="153"/>
      <c r="BE217" s="153"/>
      <c r="BF217" s="153"/>
      <c r="BG217" s="153"/>
      <c r="BH217" s="194"/>
    </row>
    <row r="218" spans="2:60" ht="30">
      <c r="B218" s="196" t="s">
        <v>1293</v>
      </c>
      <c r="C218" s="83" t="s">
        <v>1294</v>
      </c>
      <c r="D218" s="77" t="s">
        <v>1295</v>
      </c>
      <c r="E218" s="197" t="s">
        <v>22</v>
      </c>
      <c r="F218" s="198" t="s">
        <v>22</v>
      </c>
      <c r="G218" s="198" t="s">
        <v>22</v>
      </c>
      <c r="H218" s="198" t="s">
        <v>22</v>
      </c>
      <c r="I218" s="198" t="s">
        <v>22</v>
      </c>
      <c r="J218" s="198" t="s">
        <v>22</v>
      </c>
      <c r="K218" s="198" t="s">
        <v>22</v>
      </c>
      <c r="L218" s="199" t="s">
        <v>457</v>
      </c>
      <c r="M218" s="200" t="s">
        <v>18</v>
      </c>
      <c r="N218" s="201" t="s">
        <v>18</v>
      </c>
      <c r="O218" s="201"/>
      <c r="P218" s="202" t="s">
        <v>222</v>
      </c>
      <c r="Q218" s="200" t="s">
        <v>18</v>
      </c>
      <c r="R218" s="201" t="s">
        <v>18</v>
      </c>
      <c r="S218" s="203">
        <v>214146325</v>
      </c>
      <c r="T218" s="202" t="s">
        <v>861</v>
      </c>
      <c r="U218" s="200" t="s">
        <v>18</v>
      </c>
      <c r="V218" s="201" t="s">
        <v>18</v>
      </c>
      <c r="W218" s="201">
        <v>223866600</v>
      </c>
      <c r="X218" s="202" t="s">
        <v>861</v>
      </c>
      <c r="Y218" s="200" t="s">
        <v>18</v>
      </c>
      <c r="Z218" s="201" t="s">
        <v>18</v>
      </c>
      <c r="AA218" s="201">
        <v>174254470</v>
      </c>
      <c r="AB218" s="202" t="s">
        <v>861</v>
      </c>
      <c r="AC218" s="200" t="s">
        <v>18</v>
      </c>
      <c r="AD218" s="201" t="s">
        <v>18</v>
      </c>
      <c r="AE218" s="201" t="s">
        <v>18</v>
      </c>
      <c r="AF218" s="202" t="s">
        <v>18</v>
      </c>
      <c r="AG218" s="200" t="s">
        <v>18</v>
      </c>
      <c r="AH218" s="201" t="s">
        <v>18</v>
      </c>
      <c r="AI218" s="201" t="s">
        <v>18</v>
      </c>
      <c r="AJ218" s="202" t="s">
        <v>18</v>
      </c>
      <c r="AK218" s="151"/>
      <c r="AL218" s="164">
        <v>0</v>
      </c>
      <c r="AM218" s="164">
        <f t="shared" si="55"/>
        <v>1</v>
      </c>
      <c r="AN218" s="164" t="str">
        <f t="shared" si="56"/>
        <v>SA</v>
      </c>
      <c r="AO218" s="153">
        <f t="shared" si="52"/>
        <v>0</v>
      </c>
      <c r="AP218" s="153">
        <f t="shared" si="51"/>
        <v>0</v>
      </c>
      <c r="AQ218" s="153">
        <f t="shared" si="51"/>
        <v>0</v>
      </c>
      <c r="AR218" s="153">
        <f t="shared" si="51"/>
        <v>0</v>
      </c>
      <c r="AS218" s="153">
        <f t="shared" si="51"/>
        <v>0</v>
      </c>
      <c r="AT218" s="153">
        <f t="shared" si="51"/>
        <v>0</v>
      </c>
      <c r="AU218" s="153">
        <f t="shared" si="51"/>
        <v>0</v>
      </c>
      <c r="AV218" s="153">
        <f t="shared" si="51"/>
        <v>1</v>
      </c>
      <c r="AW218" s="153">
        <f t="shared" si="51"/>
        <v>0</v>
      </c>
      <c r="AX218" s="153"/>
      <c r="AY218" s="153"/>
      <c r="AZ218" s="153"/>
      <c r="BA218" s="153"/>
      <c r="BB218" s="153"/>
      <c r="BC218" s="153"/>
      <c r="BD218" s="153"/>
      <c r="BE218" s="153"/>
      <c r="BF218" s="153"/>
      <c r="BG218" s="153"/>
      <c r="BH218" s="202"/>
    </row>
    <row r="219" spans="2:60">
      <c r="B219" s="188" t="s">
        <v>1296</v>
      </c>
      <c r="C219" s="82" t="s">
        <v>1297</v>
      </c>
      <c r="D219" s="69" t="s">
        <v>1298</v>
      </c>
      <c r="E219" s="189" t="s">
        <v>22</v>
      </c>
      <c r="F219" s="190" t="s">
        <v>22</v>
      </c>
      <c r="G219" s="190" t="s">
        <v>22</v>
      </c>
      <c r="H219" s="190" t="s">
        <v>22</v>
      </c>
      <c r="I219" s="190" t="s">
        <v>22</v>
      </c>
      <c r="J219" s="190" t="s">
        <v>22</v>
      </c>
      <c r="K219" s="190" t="s">
        <v>22</v>
      </c>
      <c r="L219" s="191" t="s">
        <v>457</v>
      </c>
      <c r="M219" s="192" t="s">
        <v>18</v>
      </c>
      <c r="N219" s="193" t="s">
        <v>18</v>
      </c>
      <c r="O219" s="193">
        <v>78043734.5</v>
      </c>
      <c r="P219" s="194" t="s">
        <v>222</v>
      </c>
      <c r="Q219" s="192" t="s">
        <v>18</v>
      </c>
      <c r="R219" s="193" t="s">
        <v>18</v>
      </c>
      <c r="S219" s="195">
        <v>73055293.140000001</v>
      </c>
      <c r="T219" s="194" t="s">
        <v>865</v>
      </c>
      <c r="U219" s="192" t="s">
        <v>18</v>
      </c>
      <c r="V219" s="193" t="s">
        <v>18</v>
      </c>
      <c r="W219" s="193">
        <v>75132587.109999999</v>
      </c>
      <c r="X219" s="194" t="s">
        <v>865</v>
      </c>
      <c r="Y219" s="192" t="s">
        <v>18</v>
      </c>
      <c r="Z219" s="193" t="s">
        <v>18</v>
      </c>
      <c r="AA219" s="193">
        <v>10512291</v>
      </c>
      <c r="AB219" s="194" t="s">
        <v>865</v>
      </c>
      <c r="AC219" s="192" t="s">
        <v>18</v>
      </c>
      <c r="AD219" s="193" t="s">
        <v>18</v>
      </c>
      <c r="AE219" s="193" t="s">
        <v>18</v>
      </c>
      <c r="AF219" s="194" t="s">
        <v>18</v>
      </c>
      <c r="AG219" s="192" t="s">
        <v>18</v>
      </c>
      <c r="AH219" s="193" t="s">
        <v>18</v>
      </c>
      <c r="AI219" s="193" t="s">
        <v>18</v>
      </c>
      <c r="AJ219" s="194" t="s">
        <v>18</v>
      </c>
      <c r="AK219" s="151"/>
      <c r="AL219" s="164">
        <v>0</v>
      </c>
      <c r="AM219" s="164">
        <f t="shared" si="55"/>
        <v>1</v>
      </c>
      <c r="AN219" s="164" t="str">
        <f t="shared" si="56"/>
        <v>SA</v>
      </c>
      <c r="AO219" s="153">
        <f t="shared" si="52"/>
        <v>0</v>
      </c>
      <c r="AP219" s="153">
        <f t="shared" si="51"/>
        <v>0</v>
      </c>
      <c r="AQ219" s="153">
        <f t="shared" si="51"/>
        <v>0</v>
      </c>
      <c r="AR219" s="153">
        <f t="shared" si="51"/>
        <v>0</v>
      </c>
      <c r="AS219" s="153">
        <f t="shared" si="51"/>
        <v>0</v>
      </c>
      <c r="AT219" s="153">
        <f t="shared" si="51"/>
        <v>0</v>
      </c>
      <c r="AU219" s="153">
        <f t="shared" si="51"/>
        <v>0</v>
      </c>
      <c r="AV219" s="153">
        <f t="shared" si="51"/>
        <v>1</v>
      </c>
      <c r="AW219" s="153">
        <f t="shared" si="51"/>
        <v>0</v>
      </c>
      <c r="AX219" s="153"/>
      <c r="AY219" s="153"/>
      <c r="AZ219" s="153"/>
      <c r="BA219" s="153"/>
      <c r="BB219" s="153"/>
      <c r="BC219" s="153"/>
      <c r="BD219" s="153"/>
      <c r="BE219" s="153"/>
      <c r="BF219" s="153"/>
      <c r="BG219" s="153"/>
      <c r="BH219" s="194"/>
    </row>
    <row r="220" spans="2:60">
      <c r="B220" s="196" t="s">
        <v>1299</v>
      </c>
      <c r="C220" s="83" t="s">
        <v>1300</v>
      </c>
      <c r="D220" s="77" t="s">
        <v>1262</v>
      </c>
      <c r="E220" s="197" t="s">
        <v>22</v>
      </c>
      <c r="F220" s="198" t="s">
        <v>22</v>
      </c>
      <c r="G220" s="198" t="s">
        <v>22</v>
      </c>
      <c r="H220" s="198" t="s">
        <v>22</v>
      </c>
      <c r="I220" s="198" t="s">
        <v>22</v>
      </c>
      <c r="J220" s="198" t="s">
        <v>22</v>
      </c>
      <c r="K220" s="198" t="s">
        <v>22</v>
      </c>
      <c r="L220" s="199" t="s">
        <v>457</v>
      </c>
      <c r="M220" s="200" t="s">
        <v>18</v>
      </c>
      <c r="N220" s="201" t="s">
        <v>18</v>
      </c>
      <c r="O220" s="201"/>
      <c r="P220" s="202" t="s">
        <v>222</v>
      </c>
      <c r="Q220" s="200" t="s">
        <v>18</v>
      </c>
      <c r="R220" s="201" t="s">
        <v>18</v>
      </c>
      <c r="S220" s="203">
        <v>4382148</v>
      </c>
      <c r="T220" s="202" t="s">
        <v>868</v>
      </c>
      <c r="U220" s="200" t="s">
        <v>18</v>
      </c>
      <c r="V220" s="201" t="s">
        <v>18</v>
      </c>
      <c r="W220" s="201">
        <v>4230344</v>
      </c>
      <c r="X220" s="202" t="s">
        <v>868</v>
      </c>
      <c r="Y220" s="200" t="s">
        <v>18</v>
      </c>
      <c r="Z220" s="201" t="s">
        <v>18</v>
      </c>
      <c r="AA220" s="201">
        <v>497646</v>
      </c>
      <c r="AB220" s="202" t="s">
        <v>868</v>
      </c>
      <c r="AC220" s="200" t="s">
        <v>18</v>
      </c>
      <c r="AD220" s="201" t="s">
        <v>18</v>
      </c>
      <c r="AE220" s="201" t="s">
        <v>18</v>
      </c>
      <c r="AF220" s="202" t="s">
        <v>18</v>
      </c>
      <c r="AG220" s="200" t="s">
        <v>18</v>
      </c>
      <c r="AH220" s="201" t="s">
        <v>18</v>
      </c>
      <c r="AI220" s="201" t="s">
        <v>18</v>
      </c>
      <c r="AJ220" s="202" t="s">
        <v>18</v>
      </c>
      <c r="AK220" s="151"/>
      <c r="AL220" s="164">
        <v>0</v>
      </c>
      <c r="AM220" s="164">
        <f t="shared" si="55"/>
        <v>1</v>
      </c>
      <c r="AN220" s="164" t="str">
        <f t="shared" si="56"/>
        <v>SA</v>
      </c>
      <c r="AO220" s="153">
        <f t="shared" si="52"/>
        <v>0</v>
      </c>
      <c r="AP220" s="153">
        <f t="shared" si="51"/>
        <v>0</v>
      </c>
      <c r="AQ220" s="153">
        <f t="shared" si="51"/>
        <v>0</v>
      </c>
      <c r="AR220" s="153">
        <f t="shared" si="51"/>
        <v>0</v>
      </c>
      <c r="AS220" s="153">
        <f t="shared" si="51"/>
        <v>0</v>
      </c>
      <c r="AT220" s="153">
        <f t="shared" si="51"/>
        <v>0</v>
      </c>
      <c r="AU220" s="153">
        <f t="shared" si="51"/>
        <v>0</v>
      </c>
      <c r="AV220" s="153">
        <f t="shared" si="51"/>
        <v>1</v>
      </c>
      <c r="AW220" s="153">
        <f t="shared" si="51"/>
        <v>0</v>
      </c>
      <c r="AX220" s="153"/>
      <c r="AY220" s="153"/>
      <c r="AZ220" s="153"/>
      <c r="BA220" s="153"/>
      <c r="BB220" s="153"/>
      <c r="BC220" s="153"/>
      <c r="BD220" s="153"/>
      <c r="BE220" s="153"/>
      <c r="BF220" s="153"/>
      <c r="BG220" s="153"/>
      <c r="BH220" s="202"/>
    </row>
    <row r="221" spans="2:60">
      <c r="B221" s="188" t="s">
        <v>1301</v>
      </c>
      <c r="C221" s="82" t="s">
        <v>1302</v>
      </c>
      <c r="D221" s="69" t="s">
        <v>1265</v>
      </c>
      <c r="E221" s="189" t="s">
        <v>22</v>
      </c>
      <c r="F221" s="190" t="s">
        <v>22</v>
      </c>
      <c r="G221" s="190" t="s">
        <v>22</v>
      </c>
      <c r="H221" s="190" t="s">
        <v>22</v>
      </c>
      <c r="I221" s="190" t="s">
        <v>22</v>
      </c>
      <c r="J221" s="190" t="s">
        <v>22</v>
      </c>
      <c r="K221" s="190" t="s">
        <v>22</v>
      </c>
      <c r="L221" s="191" t="s">
        <v>457</v>
      </c>
      <c r="M221" s="192" t="s">
        <v>18</v>
      </c>
      <c r="N221" s="193" t="s">
        <v>18</v>
      </c>
      <c r="O221" s="193"/>
      <c r="P221" s="194" t="s">
        <v>222</v>
      </c>
      <c r="Q221" s="192" t="s">
        <v>18</v>
      </c>
      <c r="R221" s="193" t="s">
        <v>18</v>
      </c>
      <c r="S221" s="195">
        <v>44462011</v>
      </c>
      <c r="T221" s="194" t="s">
        <v>871</v>
      </c>
      <c r="U221" s="192" t="s">
        <v>18</v>
      </c>
      <c r="V221" s="193" t="s">
        <v>18</v>
      </c>
      <c r="W221" s="193">
        <v>36399964</v>
      </c>
      <c r="X221" s="194" t="s">
        <v>871</v>
      </c>
      <c r="Y221" s="192" t="s">
        <v>18</v>
      </c>
      <c r="Z221" s="193" t="s">
        <v>18</v>
      </c>
      <c r="AA221" s="193">
        <v>3513418</v>
      </c>
      <c r="AB221" s="194" t="s">
        <v>871</v>
      </c>
      <c r="AC221" s="192" t="s">
        <v>18</v>
      </c>
      <c r="AD221" s="193" t="s">
        <v>18</v>
      </c>
      <c r="AE221" s="193" t="s">
        <v>18</v>
      </c>
      <c r="AF221" s="194" t="s">
        <v>18</v>
      </c>
      <c r="AG221" s="192" t="s">
        <v>18</v>
      </c>
      <c r="AH221" s="193" t="s">
        <v>18</v>
      </c>
      <c r="AI221" s="193" t="s">
        <v>18</v>
      </c>
      <c r="AJ221" s="194" t="s">
        <v>18</v>
      </c>
      <c r="AK221" s="151"/>
      <c r="AL221" s="164">
        <v>0</v>
      </c>
      <c r="AM221" s="164">
        <f t="shared" si="55"/>
        <v>1</v>
      </c>
      <c r="AN221" s="164" t="str">
        <f t="shared" si="56"/>
        <v>SA</v>
      </c>
      <c r="AO221" s="153">
        <f t="shared" si="52"/>
        <v>0</v>
      </c>
      <c r="AP221" s="153">
        <f t="shared" si="51"/>
        <v>0</v>
      </c>
      <c r="AQ221" s="153">
        <f t="shared" si="51"/>
        <v>0</v>
      </c>
      <c r="AR221" s="153">
        <f t="shared" si="51"/>
        <v>0</v>
      </c>
      <c r="AS221" s="153">
        <f t="shared" si="51"/>
        <v>0</v>
      </c>
      <c r="AT221" s="153">
        <f t="shared" si="51"/>
        <v>0</v>
      </c>
      <c r="AU221" s="153">
        <f t="shared" si="51"/>
        <v>0</v>
      </c>
      <c r="AV221" s="153">
        <f t="shared" si="51"/>
        <v>1</v>
      </c>
      <c r="AW221" s="153">
        <f t="shared" si="51"/>
        <v>0</v>
      </c>
      <c r="AX221" s="153"/>
      <c r="AY221" s="153"/>
      <c r="AZ221" s="153"/>
      <c r="BA221" s="153"/>
      <c r="BB221" s="153"/>
      <c r="BC221" s="153"/>
      <c r="BD221" s="153"/>
      <c r="BE221" s="153"/>
      <c r="BF221" s="153"/>
      <c r="BG221" s="153"/>
      <c r="BH221" s="194"/>
    </row>
    <row r="222" spans="2:60" ht="45">
      <c r="B222" s="196" t="s">
        <v>1303</v>
      </c>
      <c r="C222" s="83" t="s">
        <v>1304</v>
      </c>
      <c r="D222" s="77" t="s">
        <v>1268</v>
      </c>
      <c r="E222" s="197" t="s">
        <v>22</v>
      </c>
      <c r="F222" s="198" t="s">
        <v>22</v>
      </c>
      <c r="G222" s="198" t="s">
        <v>22</v>
      </c>
      <c r="H222" s="198" t="s">
        <v>22</v>
      </c>
      <c r="I222" s="198" t="s">
        <v>22</v>
      </c>
      <c r="J222" s="198" t="s">
        <v>22</v>
      </c>
      <c r="K222" s="198" t="s">
        <v>22</v>
      </c>
      <c r="L222" s="199" t="s">
        <v>457</v>
      </c>
      <c r="M222" s="200" t="s">
        <v>18</v>
      </c>
      <c r="N222" s="201" t="s">
        <v>18</v>
      </c>
      <c r="O222" s="201">
        <v>55181113.600000001</v>
      </c>
      <c r="P222" s="202" t="s">
        <v>222</v>
      </c>
      <c r="Q222" s="200" t="s">
        <v>18</v>
      </c>
      <c r="R222" s="201" t="s">
        <v>18</v>
      </c>
      <c r="S222" s="203">
        <v>53332218</v>
      </c>
      <c r="T222" s="202" t="s">
        <v>222</v>
      </c>
      <c r="U222" s="200" t="s">
        <v>18</v>
      </c>
      <c r="V222" s="201" t="s">
        <v>18</v>
      </c>
      <c r="W222" s="201">
        <v>63249241</v>
      </c>
      <c r="X222" s="202" t="s">
        <v>222</v>
      </c>
      <c r="Y222" s="200" t="s">
        <v>18</v>
      </c>
      <c r="Z222" s="201" t="s">
        <v>18</v>
      </c>
      <c r="AA222" s="201">
        <v>66929865</v>
      </c>
      <c r="AB222" s="202" t="s">
        <v>222</v>
      </c>
      <c r="AC222" s="200" t="s">
        <v>18</v>
      </c>
      <c r="AD222" s="201" t="s">
        <v>18</v>
      </c>
      <c r="AE222" s="201" t="s">
        <v>18</v>
      </c>
      <c r="AF222" s="202" t="s">
        <v>18</v>
      </c>
      <c r="AG222" s="200" t="s">
        <v>18</v>
      </c>
      <c r="AH222" s="201" t="s">
        <v>18</v>
      </c>
      <c r="AI222" s="201" t="s">
        <v>18</v>
      </c>
      <c r="AJ222" s="202" t="s">
        <v>18</v>
      </c>
      <c r="AK222" s="151"/>
      <c r="AL222" s="164">
        <v>0</v>
      </c>
      <c r="AM222" s="164">
        <f t="shared" si="55"/>
        <v>1</v>
      </c>
      <c r="AN222" s="164" t="str">
        <f t="shared" si="56"/>
        <v>SA</v>
      </c>
      <c r="AO222" s="153">
        <f t="shared" si="52"/>
        <v>0</v>
      </c>
      <c r="AP222" s="153">
        <f t="shared" si="51"/>
        <v>0</v>
      </c>
      <c r="AQ222" s="153">
        <f t="shared" si="51"/>
        <v>0</v>
      </c>
      <c r="AR222" s="153">
        <f t="shared" si="51"/>
        <v>0</v>
      </c>
      <c r="AS222" s="153">
        <f t="shared" si="51"/>
        <v>0</v>
      </c>
      <c r="AT222" s="153">
        <f t="shared" si="51"/>
        <v>0</v>
      </c>
      <c r="AU222" s="153">
        <f t="shared" si="51"/>
        <v>0</v>
      </c>
      <c r="AV222" s="153">
        <f t="shared" si="51"/>
        <v>1</v>
      </c>
      <c r="AW222" s="153">
        <f t="shared" si="51"/>
        <v>0</v>
      </c>
      <c r="AX222" s="153"/>
      <c r="AY222" s="153"/>
      <c r="AZ222" s="153"/>
      <c r="BA222" s="153"/>
      <c r="BB222" s="153"/>
      <c r="BC222" s="153"/>
      <c r="BD222" s="153"/>
      <c r="BE222" s="153"/>
      <c r="BF222" s="153"/>
      <c r="BG222" s="153"/>
      <c r="BH222" s="202"/>
    </row>
    <row r="223" spans="2:60">
      <c r="B223" s="138"/>
      <c r="D223" s="139"/>
      <c r="E223" s="138"/>
      <c r="F223" s="140"/>
      <c r="G223" s="140"/>
      <c r="H223" s="141"/>
      <c r="I223" s="141"/>
      <c r="J223" s="141"/>
      <c r="K223" s="141"/>
      <c r="L223" s="141"/>
      <c r="M223" s="142"/>
      <c r="N223" s="143"/>
      <c r="O223" s="153"/>
      <c r="P223" s="221"/>
      <c r="Q223" s="222"/>
      <c r="R223" s="153"/>
      <c r="S223" s="144"/>
      <c r="T223" s="145"/>
      <c r="U223" s="146"/>
      <c r="V223" s="143"/>
      <c r="W223" s="144"/>
      <c r="X223" s="145"/>
      <c r="Y223" s="142"/>
      <c r="Z223" s="143"/>
      <c r="AA223" s="144"/>
      <c r="AB223" s="145"/>
      <c r="AC223" s="147"/>
      <c r="AD223" s="143"/>
      <c r="AE223" s="143"/>
      <c r="AF223" s="145"/>
      <c r="AG223" s="147"/>
      <c r="AH223" s="148"/>
      <c r="AI223" s="149"/>
      <c r="AJ223" s="150"/>
      <c r="AK223" s="151"/>
      <c r="AL223" s="152"/>
      <c r="AM223" s="152"/>
      <c r="AN223" s="152"/>
      <c r="AO223" s="153"/>
      <c r="AP223" s="153"/>
      <c r="AQ223" s="153"/>
      <c r="AR223" s="153"/>
      <c r="AS223" s="153"/>
      <c r="AT223" s="153"/>
      <c r="AU223" s="153"/>
      <c r="AV223" s="153"/>
      <c r="AW223" s="153"/>
      <c r="AX223" s="153"/>
      <c r="AY223" s="153"/>
      <c r="AZ223" s="153"/>
      <c r="BA223" s="153"/>
      <c r="BB223" s="153"/>
      <c r="BC223" s="153"/>
      <c r="BD223" s="153"/>
      <c r="BE223" s="153"/>
      <c r="BF223" s="153"/>
      <c r="BG223" s="153"/>
      <c r="BH223" s="150"/>
    </row>
    <row r="224" spans="2:60" ht="18.75">
      <c r="B224" s="124" t="s">
        <v>371</v>
      </c>
      <c r="C224" s="124"/>
      <c r="D224" s="139"/>
      <c r="E224" s="138"/>
      <c r="F224" s="140"/>
      <c r="G224" s="140"/>
      <c r="H224" s="141"/>
      <c r="I224" s="141"/>
      <c r="J224" s="141"/>
      <c r="K224" s="141"/>
      <c r="L224" s="141"/>
      <c r="M224" s="142"/>
      <c r="N224" s="143"/>
      <c r="O224" s="153"/>
      <c r="P224" s="221"/>
      <c r="Q224" s="222"/>
      <c r="R224" s="153"/>
      <c r="S224" s="144"/>
      <c r="T224" s="145"/>
      <c r="U224" s="146"/>
      <c r="V224" s="143"/>
      <c r="W224" s="144"/>
      <c r="X224" s="145"/>
      <c r="Y224" s="142"/>
      <c r="Z224" s="143"/>
      <c r="AA224" s="144"/>
      <c r="AB224" s="145"/>
      <c r="AC224" s="147"/>
      <c r="AD224" s="143"/>
      <c r="AE224" s="143"/>
      <c r="AF224" s="145"/>
      <c r="AG224" s="147"/>
      <c r="AH224" s="148"/>
      <c r="AI224" s="149"/>
      <c r="AJ224" s="150"/>
      <c r="AK224" s="151"/>
      <c r="AL224" s="152"/>
      <c r="AM224" s="152"/>
      <c r="AN224" s="152"/>
      <c r="AO224" s="153"/>
      <c r="AP224" s="153"/>
      <c r="AQ224" s="153"/>
      <c r="AR224" s="153"/>
      <c r="AS224" s="153"/>
      <c r="AT224" s="153"/>
      <c r="AU224" s="153"/>
      <c r="AV224" s="153"/>
      <c r="AW224" s="153"/>
      <c r="AX224" s="153"/>
      <c r="AY224" s="153"/>
      <c r="AZ224" s="153"/>
      <c r="BA224" s="153"/>
      <c r="BB224" s="153"/>
      <c r="BC224" s="153"/>
      <c r="BD224" s="153"/>
      <c r="BE224" s="153"/>
      <c r="BF224" s="153"/>
      <c r="BG224" s="153"/>
      <c r="BH224" s="150"/>
    </row>
    <row r="225" spans="3:56">
      <c r="D225" s="139"/>
      <c r="E225" s="138"/>
      <c r="F225" s="140"/>
      <c r="G225" s="140"/>
      <c r="H225" s="141"/>
      <c r="I225" s="141"/>
      <c r="J225" s="141"/>
      <c r="K225" s="141"/>
      <c r="L225" s="141"/>
      <c r="M225" s="142"/>
      <c r="N225" s="143"/>
      <c r="O225" s="153"/>
      <c r="P225" s="221"/>
      <c r="Q225" s="222"/>
      <c r="R225" s="153"/>
      <c r="S225" s="144"/>
      <c r="T225" s="145"/>
      <c r="U225" s="146"/>
      <c r="V225" s="143"/>
      <c r="W225" s="144"/>
      <c r="X225" s="145"/>
      <c r="Y225" s="142"/>
      <c r="Z225" s="143"/>
      <c r="AA225" s="144"/>
      <c r="AB225" s="145"/>
      <c r="AC225" s="147"/>
      <c r="AD225" s="143"/>
      <c r="AE225" s="143"/>
      <c r="AF225" s="145"/>
      <c r="AG225" s="147"/>
      <c r="AH225" s="148"/>
      <c r="AI225" s="149"/>
      <c r="AJ225" s="150"/>
      <c r="AK225" s="151"/>
      <c r="AL225" s="152"/>
      <c r="AM225" s="152"/>
      <c r="AN225" s="152"/>
      <c r="AO225" s="153"/>
      <c r="AP225" s="153"/>
      <c r="AQ225" s="153"/>
      <c r="AR225" s="153"/>
      <c r="AS225" s="153"/>
      <c r="AT225" s="153"/>
      <c r="AU225" s="153"/>
      <c r="AV225" s="153"/>
      <c r="AW225" s="153"/>
      <c r="AX225" s="153"/>
      <c r="AY225" s="153"/>
      <c r="AZ225" s="153"/>
      <c r="BA225" s="153"/>
      <c r="BB225" s="153"/>
      <c r="BC225" s="153"/>
      <c r="BD225" s="153"/>
    </row>
    <row r="227" spans="3:56">
      <c r="D227" s="139"/>
      <c r="E227" s="138"/>
      <c r="F227" s="140"/>
      <c r="G227" s="140"/>
      <c r="H227" s="141"/>
      <c r="I227" s="141"/>
      <c r="J227" s="141"/>
      <c r="K227" s="141"/>
      <c r="L227" s="141"/>
      <c r="M227" s="142"/>
      <c r="N227" s="143"/>
      <c r="O227" s="144"/>
      <c r="P227" s="145"/>
      <c r="Q227" s="142"/>
      <c r="R227" s="143"/>
      <c r="S227" s="144"/>
      <c r="T227" s="145"/>
      <c r="U227" s="146"/>
      <c r="V227" s="143"/>
      <c r="W227" s="144"/>
      <c r="X227" s="145"/>
      <c r="Y227" s="142"/>
      <c r="Z227" s="143"/>
      <c r="AA227" s="144"/>
      <c r="AB227" s="145"/>
      <c r="AC227" s="147"/>
      <c r="AD227" s="143"/>
      <c r="AE227" s="143"/>
      <c r="AF227" s="145"/>
      <c r="AG227" s="147"/>
      <c r="AH227" s="148"/>
      <c r="AI227" s="149"/>
      <c r="AJ227" s="150"/>
      <c r="AK227" s="151"/>
      <c r="AL227" s="223">
        <f>SUM(AL5:AL222)</f>
        <v>102</v>
      </c>
      <c r="AM227" s="223"/>
      <c r="AN227" s="223"/>
      <c r="AO227" s="153"/>
      <c r="AP227" s="153"/>
      <c r="AQ227" s="153"/>
      <c r="AR227" s="153"/>
      <c r="AS227" s="153"/>
      <c r="AT227" s="153"/>
      <c r="AU227" s="153"/>
      <c r="AV227" s="153"/>
      <c r="AW227" s="153"/>
      <c r="AX227" s="153"/>
      <c r="AY227" s="153"/>
      <c r="AZ227" s="153"/>
      <c r="BA227" s="153"/>
      <c r="BB227" s="153"/>
      <c r="BC227" s="153"/>
      <c r="BD227" s="153"/>
    </row>
    <row r="228" spans="3:56">
      <c r="D228" s="139"/>
      <c r="E228" s="138"/>
      <c r="F228" s="140"/>
      <c r="G228" s="140"/>
      <c r="H228" s="141"/>
      <c r="I228" s="141"/>
      <c r="J228" s="141"/>
      <c r="K228" s="141"/>
      <c r="L228" s="141"/>
      <c r="M228" s="142"/>
      <c r="N228" s="143"/>
      <c r="O228" s="144"/>
      <c r="P228" s="145"/>
      <c r="Q228" s="142"/>
      <c r="R228" s="143"/>
      <c r="S228" s="144"/>
      <c r="T228" s="145"/>
      <c r="U228" s="146"/>
      <c r="V228" s="143"/>
      <c r="W228" s="144"/>
      <c r="X228" s="145"/>
      <c r="Y228" s="142"/>
      <c r="Z228" s="143"/>
      <c r="AA228" s="144"/>
      <c r="AB228" s="145"/>
      <c r="AC228" s="147"/>
      <c r="AD228" s="143"/>
      <c r="AE228" s="143"/>
      <c r="AF228" s="145"/>
      <c r="AG228" s="147"/>
      <c r="AH228" s="148"/>
      <c r="AI228" s="149"/>
      <c r="AJ228" s="150"/>
      <c r="AK228" s="151"/>
      <c r="AL228" s="152"/>
      <c r="AM228" s="152"/>
      <c r="AN228" s="152"/>
      <c r="AO228" s="153"/>
      <c r="AP228" s="153"/>
      <c r="AQ228" s="153"/>
      <c r="AR228" s="153"/>
      <c r="AS228" s="153"/>
      <c r="AT228" s="153"/>
      <c r="AU228" s="153"/>
      <c r="AV228" s="153"/>
      <c r="AW228" s="153"/>
      <c r="AX228" s="153"/>
      <c r="AY228" s="153">
        <f t="shared" ref="AY228:BD228" si="57">SUMPRODUCT($AL5:$AL222,AY5:AY222)</f>
        <v>46</v>
      </c>
      <c r="AZ228" s="153">
        <f t="shared" si="57"/>
        <v>26</v>
      </c>
      <c r="BA228" s="153">
        <f t="shared" si="57"/>
        <v>30</v>
      </c>
      <c r="BB228" s="153">
        <f t="shared" si="57"/>
        <v>49</v>
      </c>
      <c r="BC228" s="153">
        <f t="shared" si="57"/>
        <v>14</v>
      </c>
      <c r="BD228" s="153">
        <f t="shared" si="57"/>
        <v>39</v>
      </c>
    </row>
    <row r="232" spans="3:56">
      <c r="D232" s="140"/>
      <c r="E232" s="138"/>
      <c r="F232" s="140"/>
      <c r="G232" s="140"/>
      <c r="H232" s="141"/>
      <c r="I232" s="141"/>
      <c r="J232" s="141"/>
      <c r="K232" s="141"/>
      <c r="L232" s="141"/>
      <c r="M232" s="142"/>
      <c r="N232" s="143"/>
      <c r="O232" s="144"/>
      <c r="P232" s="145"/>
      <c r="Q232" s="142"/>
      <c r="R232" s="143"/>
      <c r="S232" s="144"/>
      <c r="T232" s="145"/>
      <c r="U232" s="146"/>
      <c r="V232" s="143"/>
      <c r="W232" s="144"/>
      <c r="X232" s="145"/>
      <c r="Y232" s="142"/>
      <c r="Z232" s="143"/>
      <c r="AA232" s="144"/>
      <c r="AB232" s="145"/>
      <c r="AC232" s="147"/>
      <c r="AD232" s="143"/>
      <c r="AE232" s="143"/>
      <c r="AF232" s="145"/>
      <c r="AG232" s="147"/>
      <c r="AH232" s="148"/>
      <c r="AI232" s="149"/>
      <c r="AJ232" s="150"/>
      <c r="AK232" s="151"/>
      <c r="AL232" s="152"/>
      <c r="AM232" s="152"/>
      <c r="AN232" s="152"/>
      <c r="AO232" s="153"/>
      <c r="AP232" s="153"/>
      <c r="AQ232" s="153"/>
      <c r="AR232" s="153"/>
      <c r="AS232" s="153"/>
      <c r="AT232" s="153"/>
      <c r="AU232" s="153"/>
      <c r="AV232" s="153"/>
      <c r="AW232" s="153"/>
      <c r="AX232" s="153"/>
      <c r="AY232" s="153"/>
      <c r="AZ232" s="153"/>
      <c r="BA232" s="153"/>
      <c r="BB232" s="153"/>
      <c r="BC232" s="153"/>
      <c r="BD232" s="153"/>
    </row>
    <row r="233" spans="3:56">
      <c r="C233" s="78" t="s">
        <v>267</v>
      </c>
      <c r="D233" s="223"/>
      <c r="E233" s="138"/>
      <c r="F233" s="140"/>
      <c r="G233" s="140"/>
      <c r="H233" s="141"/>
      <c r="I233" s="141"/>
      <c r="J233" s="141"/>
      <c r="K233" s="141"/>
      <c r="L233" s="141"/>
      <c r="M233" s="142"/>
      <c r="N233" s="143"/>
      <c r="O233" s="144"/>
      <c r="P233" s="145"/>
      <c r="Q233" s="142"/>
      <c r="R233" s="143"/>
      <c r="S233" s="144"/>
      <c r="T233" s="145"/>
      <c r="U233" s="146"/>
      <c r="V233" s="143"/>
      <c r="W233" s="144"/>
      <c r="X233" s="145"/>
      <c r="Y233" s="142"/>
      <c r="Z233" s="143"/>
      <c r="AA233" s="144"/>
      <c r="AB233" s="145"/>
      <c r="AC233" s="147"/>
      <c r="AD233" s="143"/>
      <c r="AE233" s="143"/>
      <c r="AF233" s="145"/>
      <c r="AG233" s="147"/>
      <c r="AH233" s="148"/>
      <c r="AI233" s="149"/>
      <c r="AJ233" s="150"/>
      <c r="AK233" s="151"/>
      <c r="AL233" s="152"/>
      <c r="AM233" s="152"/>
      <c r="AN233" s="152"/>
      <c r="AO233" s="153"/>
      <c r="AP233" s="153"/>
      <c r="AQ233" s="153"/>
      <c r="AR233" s="153"/>
      <c r="AS233" s="153"/>
      <c r="AT233" s="153"/>
      <c r="AU233" s="153"/>
      <c r="AV233" s="153"/>
      <c r="AW233" s="153"/>
      <c r="AX233" s="223">
        <f>SUMPRODUCT($AL5:$AL222,$AO5:$AO222)</f>
        <v>12</v>
      </c>
      <c r="AY233" s="153">
        <f t="shared" ref="AY233:BD233" si="58">SUMPRODUCT($AL5:$AL222,$AO5:$AO222,AY5:AY222)</f>
        <v>11</v>
      </c>
      <c r="AZ233" s="153">
        <f t="shared" si="58"/>
        <v>0</v>
      </c>
      <c r="BA233" s="153">
        <f t="shared" si="58"/>
        <v>1</v>
      </c>
      <c r="BB233" s="153">
        <f t="shared" si="58"/>
        <v>4</v>
      </c>
      <c r="BC233" s="153">
        <f t="shared" si="58"/>
        <v>0</v>
      </c>
      <c r="BD233" s="153">
        <f t="shared" si="58"/>
        <v>8</v>
      </c>
    </row>
    <row r="234" spans="3:56">
      <c r="C234" s="78" t="s">
        <v>278</v>
      </c>
      <c r="D234" s="223"/>
      <c r="E234" s="138"/>
      <c r="F234" s="140"/>
      <c r="G234" s="140"/>
      <c r="H234" s="141"/>
      <c r="I234" s="141"/>
      <c r="J234" s="141"/>
      <c r="K234" s="141"/>
      <c r="L234" s="141"/>
      <c r="M234" s="142"/>
      <c r="N234" s="143"/>
      <c r="O234" s="144"/>
      <c r="P234" s="145"/>
      <c r="Q234" s="142"/>
      <c r="R234" s="143"/>
      <c r="S234" s="144"/>
      <c r="T234" s="145"/>
      <c r="U234" s="146"/>
      <c r="V234" s="143"/>
      <c r="W234" s="144"/>
      <c r="X234" s="145"/>
      <c r="Y234" s="142"/>
      <c r="Z234" s="143"/>
      <c r="AA234" s="144"/>
      <c r="AB234" s="145"/>
      <c r="AC234" s="147"/>
      <c r="AD234" s="143"/>
      <c r="AE234" s="143"/>
      <c r="AF234" s="145"/>
      <c r="AG234" s="147"/>
      <c r="AH234" s="148"/>
      <c r="AI234" s="149"/>
      <c r="AJ234" s="150"/>
      <c r="AK234" s="151"/>
      <c r="AL234" s="152"/>
      <c r="AM234" s="152"/>
      <c r="AN234" s="152"/>
      <c r="AO234" s="153"/>
      <c r="AP234" s="153"/>
      <c r="AQ234" s="153"/>
      <c r="AR234" s="153"/>
      <c r="AS234" s="153"/>
      <c r="AT234" s="153"/>
      <c r="AU234" s="153"/>
      <c r="AV234" s="153"/>
      <c r="AW234" s="153"/>
      <c r="AX234" s="223">
        <f>SUMPRODUCT($AL5:$AL222,$AP5:$AP222)</f>
        <v>34</v>
      </c>
      <c r="AY234" s="153">
        <f t="shared" ref="AY234:BD234" si="59">SUMPRODUCT($AL5:$AL222,$AP5:$AP222,AY5:AY222)</f>
        <v>17</v>
      </c>
      <c r="AZ234" s="153">
        <f t="shared" si="59"/>
        <v>13</v>
      </c>
      <c r="BA234" s="153">
        <f t="shared" si="59"/>
        <v>4</v>
      </c>
      <c r="BB234" s="153">
        <f t="shared" si="59"/>
        <v>24</v>
      </c>
      <c r="BC234" s="153">
        <f t="shared" si="59"/>
        <v>7</v>
      </c>
      <c r="BD234" s="153">
        <f t="shared" si="59"/>
        <v>3</v>
      </c>
    </row>
    <row r="235" spans="3:56">
      <c r="C235" s="78" t="s">
        <v>297</v>
      </c>
      <c r="D235" s="223"/>
      <c r="E235" s="138"/>
      <c r="F235" s="140"/>
      <c r="G235" s="140"/>
      <c r="H235" s="141"/>
      <c r="I235" s="141"/>
      <c r="J235" s="141"/>
      <c r="K235" s="141"/>
      <c r="L235" s="141"/>
      <c r="M235" s="142"/>
      <c r="N235" s="143"/>
      <c r="O235" s="144"/>
      <c r="P235" s="145"/>
      <c r="Q235" s="142"/>
      <c r="R235" s="143"/>
      <c r="S235" s="144"/>
      <c r="T235" s="145"/>
      <c r="U235" s="146"/>
      <c r="V235" s="143"/>
      <c r="W235" s="144"/>
      <c r="X235" s="145"/>
      <c r="Y235" s="142"/>
      <c r="Z235" s="143"/>
      <c r="AA235" s="144"/>
      <c r="AB235" s="145"/>
      <c r="AC235" s="147"/>
      <c r="AD235" s="143"/>
      <c r="AE235" s="143"/>
      <c r="AF235" s="145"/>
      <c r="AG235" s="147"/>
      <c r="AH235" s="148"/>
      <c r="AI235" s="149"/>
      <c r="AJ235" s="150"/>
      <c r="AK235" s="151"/>
      <c r="AL235" s="152"/>
      <c r="AM235" s="152"/>
      <c r="AN235" s="152"/>
      <c r="AO235" s="153"/>
      <c r="AP235" s="153"/>
      <c r="AQ235" s="153"/>
      <c r="AR235" s="153"/>
      <c r="AS235" s="153"/>
      <c r="AT235" s="153"/>
      <c r="AU235" s="153"/>
      <c r="AV235" s="153"/>
      <c r="AW235" s="153"/>
      <c r="AX235" s="223">
        <f>SUMPRODUCT($AL5:$AL222,$AQ5:$AQ222)</f>
        <v>5</v>
      </c>
      <c r="AY235" s="153">
        <f t="shared" ref="AY235:BD235" si="60">SUMPRODUCT($AL5:$AL222,$AQ5:$AQ222,AY5:AY222)</f>
        <v>2</v>
      </c>
      <c r="AZ235" s="153">
        <f t="shared" si="60"/>
        <v>3</v>
      </c>
      <c r="BA235" s="153">
        <f t="shared" si="60"/>
        <v>0</v>
      </c>
      <c r="BB235" s="153">
        <f t="shared" si="60"/>
        <v>2</v>
      </c>
      <c r="BC235" s="153">
        <f t="shared" si="60"/>
        <v>3</v>
      </c>
      <c r="BD235" s="153">
        <f t="shared" si="60"/>
        <v>0</v>
      </c>
    </row>
    <row r="236" spans="3:56">
      <c r="C236" s="78" t="s">
        <v>304</v>
      </c>
      <c r="D236" s="223"/>
      <c r="E236" s="138"/>
      <c r="F236" s="140"/>
      <c r="G236" s="140"/>
      <c r="H236" s="141"/>
      <c r="I236" s="141"/>
      <c r="J236" s="141"/>
      <c r="K236" s="141"/>
      <c r="L236" s="141"/>
      <c r="M236" s="142"/>
      <c r="N236" s="143"/>
      <c r="O236" s="144"/>
      <c r="P236" s="145"/>
      <c r="Q236" s="142"/>
      <c r="R236" s="143"/>
      <c r="S236" s="144"/>
      <c r="T236" s="145"/>
      <c r="U236" s="146"/>
      <c r="V236" s="143"/>
      <c r="W236" s="144"/>
      <c r="X236" s="145"/>
      <c r="Y236" s="142"/>
      <c r="Z236" s="143"/>
      <c r="AA236" s="144"/>
      <c r="AB236" s="145"/>
      <c r="AC236" s="147"/>
      <c r="AD236" s="143"/>
      <c r="AE236" s="143"/>
      <c r="AF236" s="145"/>
      <c r="AG236" s="147"/>
      <c r="AH236" s="148"/>
      <c r="AI236" s="149"/>
      <c r="AJ236" s="150"/>
      <c r="AK236" s="151"/>
      <c r="AL236" s="152"/>
      <c r="AM236" s="152"/>
      <c r="AN236" s="152"/>
      <c r="AO236" s="153"/>
      <c r="AP236" s="153"/>
      <c r="AQ236" s="153"/>
      <c r="AR236" s="153"/>
      <c r="AS236" s="153"/>
      <c r="AT236" s="153"/>
      <c r="AU236" s="153"/>
      <c r="AV236" s="153"/>
      <c r="AW236" s="153"/>
      <c r="AX236" s="223">
        <f>SUMPRODUCT($AL5:$AL222,$AR5:$AR222)</f>
        <v>17</v>
      </c>
      <c r="AY236" s="153">
        <f t="shared" ref="AY236:BD236" si="61">SUMPRODUCT($AL5:$AL222,$AR5:$AR222,AY5:AY222)</f>
        <v>12</v>
      </c>
      <c r="AZ236" s="153">
        <f t="shared" si="61"/>
        <v>5</v>
      </c>
      <c r="BA236" s="153">
        <f t="shared" si="61"/>
        <v>0</v>
      </c>
      <c r="BB236" s="153">
        <f t="shared" si="61"/>
        <v>13</v>
      </c>
      <c r="BC236" s="153">
        <f t="shared" si="61"/>
        <v>4</v>
      </c>
      <c r="BD236" s="153">
        <f t="shared" si="61"/>
        <v>0</v>
      </c>
    </row>
    <row r="237" spans="3:56">
      <c r="C237" s="78" t="s">
        <v>313</v>
      </c>
      <c r="D237" s="223"/>
      <c r="E237" s="138"/>
      <c r="F237" s="140"/>
      <c r="G237" s="140"/>
      <c r="H237" s="141"/>
      <c r="I237" s="141"/>
      <c r="J237" s="141"/>
      <c r="K237" s="141"/>
      <c r="L237" s="141"/>
      <c r="M237" s="142"/>
      <c r="N237" s="143"/>
      <c r="O237" s="144"/>
      <c r="P237" s="145"/>
      <c r="Q237" s="142"/>
      <c r="R237" s="143"/>
      <c r="S237" s="144"/>
      <c r="T237" s="145"/>
      <c r="U237" s="146"/>
      <c r="V237" s="143"/>
      <c r="W237" s="144"/>
      <c r="X237" s="145"/>
      <c r="Y237" s="142"/>
      <c r="Z237" s="143"/>
      <c r="AA237" s="144"/>
      <c r="AB237" s="145"/>
      <c r="AC237" s="147"/>
      <c r="AD237" s="143"/>
      <c r="AE237" s="143"/>
      <c r="AF237" s="145"/>
      <c r="AG237" s="147"/>
      <c r="AH237" s="148"/>
      <c r="AI237" s="149"/>
      <c r="AJ237" s="150"/>
      <c r="AK237" s="151"/>
      <c r="AL237" s="152"/>
      <c r="AM237" s="152"/>
      <c r="AN237" s="152"/>
      <c r="AO237" s="153"/>
      <c r="AP237" s="153"/>
      <c r="AQ237" s="153"/>
      <c r="AR237" s="153"/>
      <c r="AS237" s="153"/>
      <c r="AT237" s="153"/>
      <c r="AU237" s="153"/>
      <c r="AV237" s="153"/>
      <c r="AW237" s="153"/>
      <c r="AX237" s="223">
        <f>SUMPRODUCT($AL5:$AL222,$AS5:$AS222)</f>
        <v>24</v>
      </c>
      <c r="AY237" s="153">
        <f t="shared" ref="AY237:BD237" si="62">SUMPRODUCT($AL5:$AL222,$AS5:$AS222,AY5:AY222)</f>
        <v>2</v>
      </c>
      <c r="AZ237" s="153">
        <f t="shared" si="62"/>
        <v>0</v>
      </c>
      <c r="BA237" s="153">
        <f t="shared" si="62"/>
        <v>22</v>
      </c>
      <c r="BB237" s="153">
        <f t="shared" si="62"/>
        <v>0</v>
      </c>
      <c r="BC237" s="153">
        <f t="shared" si="62"/>
        <v>0</v>
      </c>
      <c r="BD237" s="153">
        <f t="shared" si="62"/>
        <v>24</v>
      </c>
    </row>
    <row r="238" spans="3:56">
      <c r="C238" s="78" t="s">
        <v>338</v>
      </c>
      <c r="D238" s="223"/>
      <c r="E238" s="138"/>
      <c r="F238" s="140"/>
      <c r="G238" s="140"/>
      <c r="H238" s="141"/>
      <c r="I238" s="141"/>
      <c r="J238" s="141"/>
      <c r="K238" s="141"/>
      <c r="L238" s="141"/>
      <c r="M238" s="142"/>
      <c r="N238" s="143"/>
      <c r="O238" s="144"/>
      <c r="P238" s="145"/>
      <c r="Q238" s="142"/>
      <c r="R238" s="143"/>
      <c r="S238" s="144"/>
      <c r="T238" s="145"/>
      <c r="U238" s="146"/>
      <c r="V238" s="143"/>
      <c r="W238" s="144"/>
      <c r="X238" s="145"/>
      <c r="Y238" s="142"/>
      <c r="Z238" s="143"/>
      <c r="AA238" s="144"/>
      <c r="AB238" s="145"/>
      <c r="AC238" s="147"/>
      <c r="AD238" s="143"/>
      <c r="AE238" s="143"/>
      <c r="AF238" s="145"/>
      <c r="AG238" s="147"/>
      <c r="AH238" s="148"/>
      <c r="AI238" s="149"/>
      <c r="AJ238" s="150"/>
      <c r="AK238" s="151"/>
      <c r="AL238" s="152"/>
      <c r="AM238" s="152"/>
      <c r="AN238" s="152"/>
      <c r="AO238" s="153"/>
      <c r="AP238" s="153"/>
      <c r="AQ238" s="153"/>
      <c r="AR238" s="153"/>
      <c r="AS238" s="153"/>
      <c r="AT238" s="153"/>
      <c r="AU238" s="153"/>
      <c r="AV238" s="153"/>
      <c r="AW238" s="153"/>
      <c r="AX238" s="223">
        <f>SUMPRODUCT($AL5:$AL222,$AT5:$AT222)</f>
        <v>6</v>
      </c>
      <c r="AY238" s="153">
        <f t="shared" ref="AY238:BD238" si="63">SUMPRODUCT($AL5:$AL222,$AT5:$AT222,AY5:AY222)</f>
        <v>1</v>
      </c>
      <c r="AZ238" s="153">
        <f t="shared" si="63"/>
        <v>5</v>
      </c>
      <c r="BA238" s="153">
        <f t="shared" si="63"/>
        <v>0</v>
      </c>
      <c r="BB238" s="153">
        <f t="shared" si="63"/>
        <v>4</v>
      </c>
      <c r="BC238" s="153">
        <f t="shared" si="63"/>
        <v>0</v>
      </c>
      <c r="BD238" s="153">
        <f t="shared" si="63"/>
        <v>2</v>
      </c>
    </row>
    <row r="239" spans="3:56">
      <c r="C239" s="78" t="s">
        <v>347</v>
      </c>
      <c r="D239" s="223"/>
      <c r="E239" s="138"/>
      <c r="F239" s="140"/>
      <c r="G239" s="140"/>
      <c r="H239" s="141"/>
      <c r="I239" s="141"/>
      <c r="J239" s="141"/>
      <c r="K239" s="141"/>
      <c r="L239" s="141"/>
      <c r="M239" s="142"/>
      <c r="N239" s="143"/>
      <c r="O239" s="144"/>
      <c r="P239" s="145"/>
      <c r="Q239" s="142"/>
      <c r="R239" s="143"/>
      <c r="S239" s="144"/>
      <c r="T239" s="145"/>
      <c r="U239" s="146"/>
      <c r="V239" s="143"/>
      <c r="W239" s="144"/>
      <c r="X239" s="145"/>
      <c r="Y239" s="142"/>
      <c r="Z239" s="143"/>
      <c r="AA239" s="144"/>
      <c r="AB239" s="145"/>
      <c r="AC239" s="147"/>
      <c r="AD239" s="143"/>
      <c r="AE239" s="143"/>
      <c r="AF239" s="145"/>
      <c r="AG239" s="147"/>
      <c r="AH239" s="148"/>
      <c r="AI239" s="149"/>
      <c r="AJ239" s="150"/>
      <c r="AK239" s="151"/>
      <c r="AL239" s="152"/>
      <c r="AM239" s="152"/>
      <c r="AN239" s="152"/>
      <c r="AO239" s="153"/>
      <c r="AP239" s="153"/>
      <c r="AQ239" s="153"/>
      <c r="AR239" s="153"/>
      <c r="AS239" s="153"/>
      <c r="AT239" s="153"/>
      <c r="AU239" s="153"/>
      <c r="AV239" s="153"/>
      <c r="AW239" s="153"/>
      <c r="AX239" s="223">
        <f>SUMPRODUCT($AL5:$AL222,$AU5:$AU222)</f>
        <v>1</v>
      </c>
      <c r="AY239" s="153">
        <f t="shared" ref="AY239:BD239" si="64">SUMPRODUCT($AL5:$AL222,$AU5:$AU222,AY5:AY222)</f>
        <v>0</v>
      </c>
      <c r="AZ239" s="153">
        <f t="shared" si="64"/>
        <v>0</v>
      </c>
      <c r="BA239" s="153">
        <f t="shared" si="64"/>
        <v>1</v>
      </c>
      <c r="BB239" s="153">
        <f t="shared" si="64"/>
        <v>1</v>
      </c>
      <c r="BC239" s="153">
        <f t="shared" si="64"/>
        <v>0</v>
      </c>
      <c r="BD239" s="153">
        <f t="shared" si="64"/>
        <v>0</v>
      </c>
    </row>
    <row r="240" spans="3:56">
      <c r="C240" s="78" t="s">
        <v>358</v>
      </c>
      <c r="D240" s="223"/>
      <c r="E240" s="138"/>
      <c r="F240" s="140"/>
      <c r="G240" s="140"/>
      <c r="H240" s="141"/>
      <c r="I240" s="141"/>
      <c r="J240" s="141"/>
      <c r="K240" s="141"/>
      <c r="L240" s="141"/>
      <c r="M240" s="142"/>
      <c r="N240" s="143"/>
      <c r="O240" s="144"/>
      <c r="P240" s="145"/>
      <c r="Q240" s="142"/>
      <c r="R240" s="143"/>
      <c r="S240" s="144"/>
      <c r="T240" s="145"/>
      <c r="U240" s="146"/>
      <c r="V240" s="143"/>
      <c r="W240" s="144"/>
      <c r="X240" s="145"/>
      <c r="Y240" s="142"/>
      <c r="Z240" s="143"/>
      <c r="AA240" s="144"/>
      <c r="AB240" s="145"/>
      <c r="AC240" s="147"/>
      <c r="AD240" s="143"/>
      <c r="AE240" s="143"/>
      <c r="AF240" s="145"/>
      <c r="AG240" s="147"/>
      <c r="AH240" s="148"/>
      <c r="AI240" s="149"/>
      <c r="AJ240" s="150"/>
      <c r="AK240" s="151"/>
      <c r="AL240" s="152"/>
      <c r="AM240" s="152"/>
      <c r="AN240" s="152"/>
      <c r="AO240" s="153"/>
      <c r="AP240" s="153"/>
      <c r="AQ240" s="153"/>
      <c r="AR240" s="153"/>
      <c r="AS240" s="153"/>
      <c r="AT240" s="153"/>
      <c r="AU240" s="153"/>
      <c r="AV240" s="153"/>
      <c r="AW240" s="153"/>
      <c r="AX240" s="223">
        <f>SUMPRODUCT($AL5:$AL222,$AV5:$AV222)</f>
        <v>3</v>
      </c>
      <c r="AY240" s="153">
        <f t="shared" ref="AY240:BD240" si="65">SUMPRODUCT($AL5:$AL222,$AV5:$AV222,AY5:AY222)</f>
        <v>1</v>
      </c>
      <c r="AZ240" s="153">
        <f t="shared" si="65"/>
        <v>0</v>
      </c>
      <c r="BA240" s="153">
        <f t="shared" si="65"/>
        <v>2</v>
      </c>
      <c r="BB240" s="153">
        <f t="shared" si="65"/>
        <v>1</v>
      </c>
      <c r="BC240" s="153">
        <f t="shared" si="65"/>
        <v>0</v>
      </c>
      <c r="BD240" s="153">
        <f t="shared" si="65"/>
        <v>2</v>
      </c>
    </row>
    <row r="241" spans="3:56">
      <c r="C241" s="18" t="s">
        <v>371</v>
      </c>
      <c r="D241" s="223"/>
      <c r="E241" s="138"/>
      <c r="F241" s="140"/>
      <c r="G241" s="140"/>
      <c r="H241" s="141"/>
      <c r="I241" s="141"/>
      <c r="J241" s="141"/>
      <c r="K241" s="141"/>
      <c r="L241" s="141"/>
      <c r="M241" s="142"/>
      <c r="N241" s="143"/>
      <c r="O241" s="144"/>
      <c r="P241" s="145"/>
      <c r="Q241" s="142"/>
      <c r="R241" s="143"/>
      <c r="S241" s="144"/>
      <c r="T241" s="145"/>
      <c r="U241" s="146"/>
      <c r="V241" s="143"/>
      <c r="W241" s="144"/>
      <c r="X241" s="145"/>
      <c r="Y241" s="142"/>
      <c r="Z241" s="143"/>
      <c r="AA241" s="144"/>
      <c r="AB241" s="145"/>
      <c r="AC241" s="147"/>
      <c r="AD241" s="143"/>
      <c r="AE241" s="143"/>
      <c r="AF241" s="145"/>
      <c r="AG241" s="147"/>
      <c r="AH241" s="148"/>
      <c r="AI241" s="149"/>
      <c r="AJ241" s="150"/>
      <c r="AK241" s="151"/>
      <c r="AL241" s="152"/>
      <c r="AM241" s="152"/>
      <c r="AN241" s="152"/>
      <c r="AO241" s="153"/>
      <c r="AP241" s="153"/>
      <c r="AQ241" s="153"/>
      <c r="AR241" s="153"/>
      <c r="AS241" s="153"/>
      <c r="AT241" s="153"/>
      <c r="AU241" s="153"/>
      <c r="AV241" s="153"/>
      <c r="AW241" s="153"/>
      <c r="AX241" s="153">
        <f t="shared" ref="AX241:BD241" si="66">SUMPRODUCT($AL5:$AL222,$AW5:$AW222)</f>
        <v>0</v>
      </c>
      <c r="AY241" s="153">
        <f t="shared" si="66"/>
        <v>0</v>
      </c>
      <c r="AZ241" s="153">
        <f t="shared" si="66"/>
        <v>0</v>
      </c>
      <c r="BA241" s="153">
        <f t="shared" si="66"/>
        <v>0</v>
      </c>
      <c r="BB241" s="153">
        <f t="shared" si="66"/>
        <v>0</v>
      </c>
      <c r="BC241" s="153">
        <f t="shared" si="66"/>
        <v>0</v>
      </c>
      <c r="BD241" s="153">
        <f t="shared" si="66"/>
        <v>0</v>
      </c>
    </row>
    <row r="242" spans="3:56">
      <c r="D242" s="223"/>
      <c r="E242" s="138"/>
      <c r="F242" s="140"/>
      <c r="G242" s="140"/>
      <c r="H242" s="141"/>
      <c r="I242" s="141"/>
      <c r="J242" s="141"/>
      <c r="K242" s="141"/>
      <c r="L242" s="141"/>
      <c r="M242" s="142"/>
      <c r="N242" s="143"/>
      <c r="O242" s="144"/>
      <c r="P242" s="145"/>
      <c r="Q242" s="142"/>
      <c r="R242" s="143"/>
      <c r="S242" s="144"/>
      <c r="T242" s="145"/>
      <c r="U242" s="146"/>
      <c r="V242" s="143"/>
      <c r="W242" s="144"/>
      <c r="X242" s="145"/>
      <c r="Y242" s="142"/>
      <c r="Z242" s="143"/>
      <c r="AA242" s="144"/>
      <c r="AB242" s="145"/>
      <c r="AC242" s="147"/>
      <c r="AD242" s="143"/>
      <c r="AE242" s="143"/>
      <c r="AF242" s="145"/>
      <c r="AG242" s="147"/>
      <c r="AH242" s="148"/>
      <c r="AI242" s="149"/>
      <c r="AJ242" s="150"/>
      <c r="AK242" s="151"/>
      <c r="AL242" s="152"/>
      <c r="AM242" s="152"/>
      <c r="AN242" s="152"/>
      <c r="AO242" s="153"/>
      <c r="AP242" s="153"/>
      <c r="AQ242" s="153"/>
      <c r="AR242" s="153"/>
      <c r="AS242" s="153"/>
      <c r="AT242" s="153"/>
      <c r="AU242" s="153"/>
      <c r="AV242" s="153"/>
      <c r="AW242" s="153"/>
      <c r="AX242" s="153">
        <f t="shared" ref="AX242:BD242" si="67">SUM(AX233:AX240)</f>
        <v>102</v>
      </c>
      <c r="AY242" s="153">
        <f t="shared" si="67"/>
        <v>46</v>
      </c>
      <c r="AZ242" s="153">
        <f t="shared" si="67"/>
        <v>26</v>
      </c>
      <c r="BA242" s="153">
        <f t="shared" si="67"/>
        <v>30</v>
      </c>
      <c r="BB242" s="153">
        <f t="shared" si="67"/>
        <v>49</v>
      </c>
      <c r="BC242" s="153">
        <f t="shared" si="67"/>
        <v>14</v>
      </c>
      <c r="BD242" s="153">
        <f t="shared" si="67"/>
        <v>39</v>
      </c>
    </row>
    <row r="243" spans="3:56">
      <c r="D243" s="223"/>
      <c r="E243" s="138"/>
      <c r="F243" s="140"/>
      <c r="G243" s="140"/>
      <c r="H243" s="141"/>
      <c r="I243" s="141"/>
      <c r="J243" s="141"/>
      <c r="K243" s="141"/>
      <c r="L243" s="141"/>
      <c r="M243" s="142"/>
      <c r="N243" s="143"/>
      <c r="O243" s="144"/>
      <c r="P243" s="145"/>
      <c r="Q243" s="142"/>
      <c r="R243" s="143"/>
      <c r="S243" s="144"/>
      <c r="T243" s="145"/>
      <c r="U243" s="146"/>
      <c r="V243" s="143"/>
      <c r="W243" s="144"/>
      <c r="X243" s="145"/>
      <c r="Y243" s="142"/>
      <c r="Z243" s="143"/>
      <c r="AA243" s="144"/>
      <c r="AB243" s="145"/>
      <c r="AC243" s="147"/>
      <c r="AD243" s="143"/>
      <c r="AE243" s="143"/>
      <c r="AF243" s="145"/>
      <c r="AG243" s="147"/>
      <c r="AH243" s="148"/>
      <c r="AI243" s="149"/>
      <c r="AJ243" s="150"/>
      <c r="AK243" s="151"/>
      <c r="AL243" s="152"/>
      <c r="AM243" s="152"/>
      <c r="AN243" s="152"/>
      <c r="AO243" s="153"/>
      <c r="AP243" s="153"/>
      <c r="AQ243" s="153"/>
      <c r="AR243" s="153"/>
      <c r="AS243" s="153"/>
      <c r="AT243" s="153"/>
      <c r="AU243" s="153"/>
      <c r="AV243" s="153"/>
      <c r="AW243" s="153"/>
      <c r="AX243" s="153"/>
      <c r="AY243" s="153"/>
      <c r="AZ243" s="153"/>
      <c r="BA243" s="153"/>
      <c r="BB243" s="153"/>
      <c r="BC243" s="153"/>
      <c r="BD243" s="153"/>
    </row>
  </sheetData>
  <sheetProtection algorithmName="SHA-512" hashValue="SllCE25f4YNq+4+tiBrkqvdba9/6EWYUrL11JccWNJJlucVXAZ/n76gzN/rweh84NB3gI+R2fO7MiiHQ5iwtpg==" saltValue="AhnW4ocY2APKRyqErrZlcw==" spinCount="100000" sheet="1" objects="1" scenarios="1"/>
  <sortState xmlns:xlrd2="http://schemas.microsoft.com/office/spreadsheetml/2017/richdata2" ref="B203:BK209">
    <sortCondition ref="B203:B209"/>
  </sortState>
  <customSheetViews>
    <customSheetView guid="{D16302B5-0768-44A9-99C2-2B2765787124}" scale="80">
      <pane xSplit="2" ySplit="2" topLeftCell="C3" activePane="bottomRight" state="frozen"/>
      <selection pane="bottomRight"/>
      <pageMargins left="0" right="0" top="0" bottom="0" header="0" footer="0"/>
      <pageSetup paperSize="9" orientation="portrait" horizontalDpi="4294967293" verticalDpi="4294967293" r:id="rId1"/>
    </customSheetView>
  </customSheetViews>
  <mergeCells count="10">
    <mergeCell ref="F2:K2"/>
    <mergeCell ref="B176:C176"/>
    <mergeCell ref="B202:C202"/>
    <mergeCell ref="B206:C206"/>
    <mergeCell ref="B224:C224"/>
    <mergeCell ref="B6:C6"/>
    <mergeCell ref="B30:C30"/>
    <mergeCell ref="B94:C94"/>
    <mergeCell ref="B107:C107"/>
    <mergeCell ref="B136:C136"/>
  </mergeCells>
  <dataValidations count="7">
    <dataValidation allowBlank="1" showInputMessage="1" showErrorMessage="1" prompt="Tijelo nadležno za donošenje akata o naknadi" sqref="F3" xr:uid="{00000000-0002-0000-0200-000000000000}"/>
    <dataValidation allowBlank="1" showInputMessage="1" showErrorMessage="1" prompt="Tijelo nadležno za administraciju i isplatu naknade" sqref="G3" xr:uid="{00000000-0002-0000-0200-000001000000}"/>
    <dataValidation allowBlank="1" showInputMessage="1" showErrorMessage="1" promptTitle="Vrsta naknade:" prompt="NN = novčana naknada_x000a_SU = subvencija troška usluge ili robe _x000a_TN = naknada prethodno nastalih troškova_x000a_UR = pružena usluga ili darovana roba_x000a_KS = naknada za obavljene socijalne usluge" sqref="H3" xr:uid="{00000000-0002-0000-0200-000002000000}"/>
    <dataValidation allowBlank="1" showInputMessage="1" showErrorMessage="1" promptTitle="Temelj dodjele naknade:" prompt="OS = socijalno osiguranje_x000a_SI = socijalna isključenost_x000a_KS = „kategorijalni“ ili „statusni“ uvjeti" sqref="I3" xr:uid="{00000000-0002-0000-0200-000003000000}"/>
    <dataValidation allowBlank="1" showInputMessage="1" showErrorMessage="1" promptTitle="Provjera materijalnog stanja:" prompt="ne = nema provjere materijalnog stanja_x000a_D = provjera dohotka_x000a_D+I = provjera dohotka i imovine" sqref="J3" xr:uid="{00000000-0002-0000-0200-000004000000}"/>
    <dataValidation allowBlank="1" showInputMessage="1" showErrorMessage="1" promptTitle="Temelj iznosa naknade" prompt="DD = dohodak ili osnovica za doprinose_x000a_PO = proračunska osnovica_x000a_S1 = osnovica iz ZSS-a, ZMN_x000a_S2 = osnovica iz ZSS-a, ostalo_x000a_SP = specijalna osnovica_x000a_TR = stvarni ili administrativno određeni troškovi_x000a__x000a_#VM= usklađuje se s &quot;aktualnom vrijednošću mirovine&quot;_x000a_" sqref="K3" xr:uid="{00000000-0002-0000-0200-000005000000}"/>
    <dataValidation allowBlank="1" showInputMessage="1" showErrorMessage="1" promptTitle="Podaci" prompt="Rezultat vrednovanja dostupnosti podataka. Za objašnjenje vidjeti Urban, Pezer i Bezeredi (2017): Pregled naknada socijalne zaštite u Hrvatskoj_x000a_" sqref="BH3" xr:uid="{00000000-0002-0000-0200-000006000000}"/>
  </dataValidations>
  <pageMargins left="0.7" right="0.7" top="0.75" bottom="0.75" header="0.3" footer="0.3"/>
  <pageSetup paperSize="9" orientation="portrait" horizontalDpi="4294967293" verticalDpi="4294967293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AQ104"/>
  <sheetViews>
    <sheetView showGridLines="0" showRowColHeaders="0" zoomScale="80" zoomScaleNormal="80" workbookViewId="0">
      <pane xSplit="3" ySplit="4" topLeftCell="D5" activePane="bottomRight" state="frozen"/>
      <selection pane="bottomRight" activeCell="B4" sqref="B4"/>
      <selection pane="bottomLeft" activeCell="B4" sqref="B4"/>
      <selection pane="topRight" activeCell="B4" sqref="B4"/>
    </sheetView>
  </sheetViews>
  <sheetFormatPr defaultColWidth="8.7109375" defaultRowHeight="15"/>
  <cols>
    <col min="1" max="1" width="3" style="6" customWidth="1"/>
    <col min="2" max="2" width="16.140625" style="16" customWidth="1"/>
    <col min="3" max="3" width="45.140625" style="19" customWidth="1"/>
    <col min="4" max="4" width="49.42578125" style="19" customWidth="1"/>
    <col min="5" max="5" width="21.42578125" style="16" customWidth="1"/>
    <col min="6" max="6" width="10.42578125" style="7" customWidth="1"/>
    <col min="7" max="7" width="10.85546875" style="7" customWidth="1"/>
    <col min="8" max="8" width="13.140625" style="8" customWidth="1"/>
    <col min="9" max="12" width="12.42578125" style="8" customWidth="1"/>
    <col min="13" max="13" width="16.140625" style="37" customWidth="1"/>
    <col min="14" max="14" width="18.7109375" style="9" customWidth="1"/>
    <col min="15" max="15" width="16.42578125" style="9" customWidth="1"/>
    <col min="16" max="16" width="17.42578125" style="31" bestFit="1" customWidth="1"/>
    <col min="17" max="17" width="16.140625" style="37" hidden="1" customWidth="1"/>
    <col min="18" max="18" width="18.7109375" style="10" hidden="1" customWidth="1"/>
    <col min="19" max="19" width="16.42578125" style="4" hidden="1" customWidth="1"/>
    <col min="20" max="20" width="16.42578125" style="33" hidden="1" customWidth="1"/>
    <col min="21" max="21" width="9.7109375" style="9" hidden="1" customWidth="1"/>
    <col min="22" max="23" width="4.7109375" style="12" hidden="1" customWidth="1"/>
    <col min="24" max="28" width="4.7109375" style="13" hidden="1" customWidth="1"/>
    <col min="29" max="39" width="4.7109375" style="6" hidden="1" customWidth="1"/>
    <col min="40" max="42" width="3.85546875" style="6" hidden="1" customWidth="1"/>
    <col min="43" max="43" width="13.42578125" style="101" customWidth="1"/>
    <col min="44" max="16384" width="8.7109375" style="6"/>
  </cols>
  <sheetData>
    <row r="1" spans="2:43" ht="4.5" customHeight="1">
      <c r="B1" s="138"/>
      <c r="C1" s="78"/>
      <c r="D1" s="139"/>
      <c r="E1" s="138"/>
      <c r="F1" s="140"/>
      <c r="G1" s="140"/>
      <c r="H1" s="141"/>
      <c r="I1" s="141"/>
      <c r="J1" s="141"/>
      <c r="K1" s="141"/>
      <c r="L1" s="141"/>
      <c r="M1" s="147"/>
      <c r="N1" s="143"/>
      <c r="O1" s="143"/>
      <c r="P1" s="145"/>
      <c r="Q1" s="147"/>
      <c r="R1" s="148"/>
      <c r="S1" s="149"/>
      <c r="T1" s="150"/>
      <c r="U1" s="143"/>
      <c r="V1" s="223"/>
      <c r="W1" s="223"/>
      <c r="X1" s="152"/>
      <c r="Y1" s="152"/>
      <c r="Z1" s="152"/>
      <c r="AA1" s="152"/>
      <c r="AB1" s="152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224"/>
    </row>
    <row r="2" spans="2:43" ht="16.5" customHeight="1">
      <c r="B2" s="138"/>
      <c r="C2" s="78"/>
      <c r="D2" s="139"/>
      <c r="E2" s="138"/>
      <c r="F2" s="121" t="s">
        <v>412</v>
      </c>
      <c r="G2" s="122"/>
      <c r="H2" s="122"/>
      <c r="I2" s="122"/>
      <c r="J2" s="122"/>
      <c r="K2" s="123"/>
      <c r="L2" s="141"/>
      <c r="M2" s="147"/>
      <c r="N2" s="143"/>
      <c r="O2" s="143"/>
      <c r="P2" s="145"/>
      <c r="Q2" s="147"/>
      <c r="R2" s="148"/>
      <c r="S2" s="149"/>
      <c r="T2" s="150"/>
      <c r="U2" s="143"/>
      <c r="V2" s="223"/>
      <c r="W2" s="223"/>
      <c r="X2" s="152"/>
      <c r="Y2" s="152"/>
      <c r="Z2" s="152"/>
      <c r="AA2" s="152"/>
      <c r="AB2" s="152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224"/>
    </row>
    <row r="3" spans="2:43" s="5" customFormat="1" ht="17.45" customHeight="1">
      <c r="B3" s="88" t="s">
        <v>413</v>
      </c>
      <c r="C3" s="89" t="s">
        <v>414</v>
      </c>
      <c r="D3" s="90" t="s">
        <v>415</v>
      </c>
      <c r="E3" s="90" t="s">
        <v>416</v>
      </c>
      <c r="F3" s="91" t="s">
        <v>417</v>
      </c>
      <c r="G3" s="92" t="s">
        <v>418</v>
      </c>
      <c r="H3" s="92" t="s">
        <v>419</v>
      </c>
      <c r="I3" s="92" t="s">
        <v>420</v>
      </c>
      <c r="J3" s="92" t="s">
        <v>421</v>
      </c>
      <c r="K3" s="93" t="s">
        <v>422</v>
      </c>
      <c r="L3" s="94" t="s">
        <v>423</v>
      </c>
      <c r="M3" s="99" t="s">
        <v>440</v>
      </c>
      <c r="N3" s="94" t="s">
        <v>441</v>
      </c>
      <c r="O3" s="94" t="s">
        <v>442</v>
      </c>
      <c r="P3" s="94" t="s">
        <v>443</v>
      </c>
      <c r="Q3" s="142" t="s">
        <v>444</v>
      </c>
      <c r="R3" s="144" t="s">
        <v>445</v>
      </c>
      <c r="S3" s="144" t="s">
        <v>446</v>
      </c>
      <c r="T3" s="225" t="s">
        <v>447</v>
      </c>
      <c r="U3" s="226" t="s">
        <v>448</v>
      </c>
      <c r="V3" s="154" t="s">
        <v>449</v>
      </c>
      <c r="W3" s="154"/>
      <c r="X3" s="154" t="s">
        <v>450</v>
      </c>
      <c r="Y3" s="154" t="s">
        <v>451</v>
      </c>
      <c r="Z3" s="154" t="s">
        <v>452</v>
      </c>
      <c r="AA3" s="154" t="s">
        <v>453</v>
      </c>
      <c r="AB3" s="154" t="s">
        <v>454</v>
      </c>
      <c r="AC3" s="154" t="s">
        <v>455</v>
      </c>
      <c r="AD3" s="154" t="s">
        <v>456</v>
      </c>
      <c r="AE3" s="154" t="s">
        <v>457</v>
      </c>
      <c r="AF3" s="154" t="s">
        <v>458</v>
      </c>
      <c r="AG3" s="154"/>
      <c r="AH3" s="154" t="s">
        <v>459</v>
      </c>
      <c r="AI3" s="154" t="s">
        <v>460</v>
      </c>
      <c r="AJ3" s="154" t="s">
        <v>461</v>
      </c>
      <c r="AK3" s="154" t="s">
        <v>462</v>
      </c>
      <c r="AL3" s="154" t="s">
        <v>463</v>
      </c>
      <c r="AM3" s="154" t="s">
        <v>464</v>
      </c>
      <c r="AN3" s="154"/>
      <c r="AO3" s="154"/>
      <c r="AP3" s="154"/>
      <c r="AQ3" s="100" t="s">
        <v>465</v>
      </c>
    </row>
    <row r="4" spans="2:43" ht="17.45" customHeight="1">
      <c r="B4" s="29" t="s">
        <v>57</v>
      </c>
      <c r="C4" s="29"/>
      <c r="D4" s="139"/>
      <c r="E4" s="138"/>
      <c r="F4" s="140"/>
      <c r="G4" s="140"/>
      <c r="H4" s="141"/>
      <c r="I4" s="141"/>
      <c r="J4" s="141"/>
      <c r="K4" s="141"/>
      <c r="L4" s="141"/>
      <c r="M4" s="147"/>
      <c r="N4" s="143"/>
      <c r="O4" s="143"/>
      <c r="P4" s="145"/>
      <c r="Q4" s="147"/>
      <c r="R4" s="148"/>
      <c r="S4" s="149"/>
      <c r="T4" s="150"/>
      <c r="U4" s="227"/>
      <c r="V4" s="152"/>
      <c r="W4" s="152"/>
      <c r="X4" s="153"/>
      <c r="Y4" s="153"/>
      <c r="Z4" s="155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224"/>
    </row>
    <row r="5" spans="2:43">
      <c r="B5" s="166"/>
      <c r="C5" s="210"/>
      <c r="D5" s="206"/>
      <c r="E5" s="206"/>
      <c r="F5" s="167"/>
      <c r="G5" s="167"/>
      <c r="H5" s="2"/>
      <c r="I5" s="167"/>
      <c r="J5" s="167"/>
      <c r="K5" s="167"/>
      <c r="L5" s="2"/>
      <c r="M5" s="147"/>
      <c r="N5" s="143"/>
      <c r="O5" s="143"/>
      <c r="P5" s="145"/>
      <c r="Q5" s="147"/>
      <c r="R5" s="148"/>
      <c r="S5" s="149"/>
      <c r="T5" s="150"/>
      <c r="U5" s="227"/>
      <c r="V5" s="152"/>
      <c r="W5" s="152"/>
      <c r="X5" s="153"/>
      <c r="Y5" s="153"/>
      <c r="Z5" s="155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224"/>
    </row>
    <row r="6" spans="2:43" ht="26.45" customHeight="1">
      <c r="B6" s="124" t="s">
        <v>267</v>
      </c>
      <c r="C6" s="124"/>
      <c r="D6" s="139"/>
      <c r="E6" s="138"/>
      <c r="F6" s="140"/>
      <c r="G6" s="140"/>
      <c r="H6" s="141"/>
      <c r="I6" s="141"/>
      <c r="J6" s="141"/>
      <c r="K6" s="141"/>
      <c r="L6" s="141"/>
      <c r="M6" s="142"/>
      <c r="N6" s="143"/>
      <c r="O6" s="144"/>
      <c r="P6" s="145"/>
      <c r="Q6" s="168"/>
      <c r="R6" s="143"/>
      <c r="S6" s="169"/>
      <c r="T6" s="171"/>
      <c r="U6" s="21"/>
      <c r="V6" s="21"/>
      <c r="W6" s="21"/>
      <c r="X6" s="153"/>
      <c r="Y6" s="153"/>
      <c r="Z6" s="155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224"/>
    </row>
    <row r="7" spans="2:43">
      <c r="B7" s="166"/>
      <c r="C7" s="17"/>
      <c r="D7" s="67"/>
      <c r="E7" s="154"/>
      <c r="F7" s="140"/>
      <c r="G7" s="140"/>
      <c r="H7" s="167"/>
      <c r="I7" s="167"/>
      <c r="J7" s="167"/>
      <c r="K7" s="167"/>
      <c r="L7" s="167"/>
      <c r="M7" s="168"/>
      <c r="N7" s="143"/>
      <c r="O7" s="169"/>
      <c r="P7" s="145"/>
      <c r="Q7" s="228"/>
      <c r="R7" s="148"/>
      <c r="S7" s="151"/>
      <c r="T7" s="150"/>
      <c r="U7" s="164"/>
      <c r="V7" s="164"/>
      <c r="W7" s="164" t="str">
        <f>LEFT(B7,2)</f>
        <v/>
      </c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224"/>
    </row>
    <row r="8" spans="2:43">
      <c r="B8" s="166"/>
      <c r="C8" s="17"/>
      <c r="D8" s="67"/>
      <c r="E8" s="154"/>
      <c r="F8" s="140"/>
      <c r="G8" s="140"/>
      <c r="H8" s="167"/>
      <c r="I8" s="167"/>
      <c r="J8" s="167"/>
      <c r="K8" s="167"/>
      <c r="L8" s="167"/>
      <c r="M8" s="168"/>
      <c r="N8" s="143"/>
      <c r="O8" s="169"/>
      <c r="P8" s="145"/>
      <c r="Q8" s="228"/>
      <c r="R8" s="148"/>
      <c r="S8" s="151"/>
      <c r="T8" s="150"/>
      <c r="U8" s="164"/>
      <c r="V8" s="164"/>
      <c r="W8" s="164" t="str">
        <f>LEFT(B8,2)</f>
        <v/>
      </c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224"/>
    </row>
    <row r="9" spans="2:43" ht="27" customHeight="1">
      <c r="B9" s="124" t="s">
        <v>278</v>
      </c>
      <c r="C9" s="124"/>
      <c r="D9" s="70"/>
      <c r="E9" s="138"/>
      <c r="F9" s="140"/>
      <c r="G9" s="140"/>
      <c r="H9" s="141"/>
      <c r="I9" s="141"/>
      <c r="J9" s="141"/>
      <c r="K9" s="141"/>
      <c r="L9" s="141"/>
      <c r="M9" s="142"/>
      <c r="N9" s="143"/>
      <c r="O9" s="144"/>
      <c r="P9" s="145"/>
      <c r="Q9" s="168"/>
      <c r="R9" s="169"/>
      <c r="S9" s="169"/>
      <c r="T9" s="171"/>
      <c r="U9" s="143"/>
      <c r="V9" s="151"/>
      <c r="W9" s="164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224"/>
    </row>
    <row r="10" spans="2:43" ht="45.95" customHeight="1">
      <c r="B10" s="156" t="s">
        <v>1305</v>
      </c>
      <c r="C10" s="65" t="s">
        <v>1306</v>
      </c>
      <c r="D10" s="66" t="s">
        <v>1307</v>
      </c>
      <c r="E10" s="157" t="s">
        <v>1308</v>
      </c>
      <c r="F10" s="158" t="s">
        <v>56</v>
      </c>
      <c r="G10" s="158" t="s">
        <v>56</v>
      </c>
      <c r="H10" s="159" t="s">
        <v>470</v>
      </c>
      <c r="I10" s="159" t="s">
        <v>691</v>
      </c>
      <c r="J10" s="159" t="s">
        <v>692</v>
      </c>
      <c r="K10" s="159" t="s">
        <v>623</v>
      </c>
      <c r="L10" s="159" t="s">
        <v>451</v>
      </c>
      <c r="M10" s="160">
        <v>10426</v>
      </c>
      <c r="N10" s="161" t="s">
        <v>1309</v>
      </c>
      <c r="O10" s="162" t="s">
        <v>18</v>
      </c>
      <c r="P10" s="163" t="s">
        <v>18</v>
      </c>
      <c r="Q10" s="168" t="s">
        <v>821</v>
      </c>
      <c r="R10" s="169" t="s">
        <v>821</v>
      </c>
      <c r="S10" s="169" t="s">
        <v>821</v>
      </c>
      <c r="T10" s="171" t="s">
        <v>821</v>
      </c>
      <c r="U10" s="143">
        <v>1</v>
      </c>
      <c r="V10" s="151"/>
      <c r="W10" s="164" t="str">
        <f>LEFT(B10,2)</f>
        <v>DI</v>
      </c>
      <c r="X10" s="153">
        <f t="shared" ref="X10:AF29" si="0">IF($W10=X$3,1,0)</f>
        <v>0</v>
      </c>
      <c r="Y10" s="153">
        <f t="shared" si="0"/>
        <v>1</v>
      </c>
      <c r="Z10" s="153">
        <f t="shared" si="0"/>
        <v>0</v>
      </c>
      <c r="AA10" s="153">
        <f t="shared" si="0"/>
        <v>0</v>
      </c>
      <c r="AB10" s="153">
        <f t="shared" si="0"/>
        <v>0</v>
      </c>
      <c r="AC10" s="153">
        <f t="shared" si="0"/>
        <v>0</v>
      </c>
      <c r="AD10" s="153">
        <f t="shared" si="0"/>
        <v>0</v>
      </c>
      <c r="AE10" s="153">
        <f t="shared" si="0"/>
        <v>0</v>
      </c>
      <c r="AF10" s="153">
        <f t="shared" si="0"/>
        <v>0</v>
      </c>
      <c r="AG10" s="153"/>
      <c r="AH10" s="153">
        <v>0</v>
      </c>
      <c r="AI10" s="153">
        <v>0</v>
      </c>
      <c r="AJ10" s="153">
        <v>1</v>
      </c>
      <c r="AK10" s="153">
        <v>1</v>
      </c>
      <c r="AL10" s="153">
        <v>0</v>
      </c>
      <c r="AM10" s="153">
        <v>0</v>
      </c>
      <c r="AN10" s="153"/>
      <c r="AO10" s="153" t="str">
        <f>IF(AH10=1,"A1",IF(AI10=1,"A2",IF(AJ10=1,"A3",0)))</f>
        <v>A3</v>
      </c>
      <c r="AP10" s="153" t="str">
        <f>IF(AK10=1,"B1",IF(AL10=1,"B2",IF(AM10=1,"B3",0)))</f>
        <v>B1</v>
      </c>
      <c r="AQ10" s="229" t="str">
        <f>CONCATENATE(AO10,";",AP10)</f>
        <v>A3;B1</v>
      </c>
    </row>
    <row r="11" spans="2:43" ht="30" customHeight="1">
      <c r="B11" s="166" t="s">
        <v>1310</v>
      </c>
      <c r="C11" s="17" t="s">
        <v>1311</v>
      </c>
      <c r="D11" s="67" t="s">
        <v>1312</v>
      </c>
      <c r="E11" s="154" t="s">
        <v>1313</v>
      </c>
      <c r="F11" s="140" t="s">
        <v>56</v>
      </c>
      <c r="G11" s="140" t="s">
        <v>56</v>
      </c>
      <c r="H11" s="167" t="s">
        <v>470</v>
      </c>
      <c r="I11" s="167" t="s">
        <v>691</v>
      </c>
      <c r="J11" s="167" t="s">
        <v>472</v>
      </c>
      <c r="K11" s="167" t="s">
        <v>623</v>
      </c>
      <c r="L11" s="167" t="s">
        <v>451</v>
      </c>
      <c r="M11" s="168">
        <v>33</v>
      </c>
      <c r="N11" s="143" t="s">
        <v>1309</v>
      </c>
      <c r="O11" s="169" t="s">
        <v>18</v>
      </c>
      <c r="P11" s="145" t="s">
        <v>18</v>
      </c>
      <c r="Q11" s="168" t="s">
        <v>821</v>
      </c>
      <c r="R11" s="169" t="s">
        <v>821</v>
      </c>
      <c r="S11" s="169" t="s">
        <v>821</v>
      </c>
      <c r="T11" s="171" t="s">
        <v>821</v>
      </c>
      <c r="U11" s="143">
        <v>1</v>
      </c>
      <c r="V11" s="151"/>
      <c r="W11" s="164" t="str">
        <f>LEFT(B11,2)</f>
        <v>DI</v>
      </c>
      <c r="X11" s="153">
        <f t="shared" si="0"/>
        <v>0</v>
      </c>
      <c r="Y11" s="153">
        <f t="shared" si="0"/>
        <v>1</v>
      </c>
      <c r="Z11" s="153">
        <f t="shared" si="0"/>
        <v>0</v>
      </c>
      <c r="AA11" s="153">
        <f t="shared" si="0"/>
        <v>0</v>
      </c>
      <c r="AB11" s="153">
        <f t="shared" si="0"/>
        <v>0</v>
      </c>
      <c r="AC11" s="153">
        <f t="shared" si="0"/>
        <v>0</v>
      </c>
      <c r="AD11" s="153">
        <f t="shared" si="0"/>
        <v>0</v>
      </c>
      <c r="AE11" s="153">
        <f t="shared" si="0"/>
        <v>0</v>
      </c>
      <c r="AF11" s="153">
        <f t="shared" si="0"/>
        <v>0</v>
      </c>
      <c r="AG11" s="153"/>
      <c r="AH11" s="153">
        <v>0</v>
      </c>
      <c r="AI11" s="153">
        <v>0</v>
      </c>
      <c r="AJ11" s="153">
        <v>1</v>
      </c>
      <c r="AK11" s="153">
        <v>1</v>
      </c>
      <c r="AL11" s="153">
        <v>0</v>
      </c>
      <c r="AM11" s="153">
        <v>0</v>
      </c>
      <c r="AN11" s="153"/>
      <c r="AO11" s="153" t="str">
        <f>IF(AH11=1,"A1",IF(AI11=1,"A2",IF(AJ11=1,"A3",0)))</f>
        <v>A3</v>
      </c>
      <c r="AP11" s="153" t="str">
        <f>IF(AK11=1,"B1",IF(AL11=1,"B2",IF(AM11=1,"B3",0)))</f>
        <v>B1</v>
      </c>
      <c r="AQ11" s="224" t="str">
        <f>CONCATENATE(AO11,";",AP11)</f>
        <v>A3;B1</v>
      </c>
    </row>
    <row r="12" spans="2:43">
      <c r="B12" s="166"/>
      <c r="C12" s="210"/>
      <c r="D12" s="206"/>
      <c r="E12" s="206"/>
      <c r="F12" s="167"/>
      <c r="G12" s="167"/>
      <c r="H12" s="2"/>
      <c r="I12" s="167"/>
      <c r="J12" s="167"/>
      <c r="K12" s="167"/>
      <c r="L12" s="2"/>
      <c r="M12" s="147"/>
      <c r="N12" s="143"/>
      <c r="O12" s="143"/>
      <c r="P12" s="145"/>
      <c r="Q12" s="228"/>
      <c r="R12" s="148"/>
      <c r="S12" s="151"/>
      <c r="T12" s="150"/>
      <c r="U12" s="143"/>
      <c r="V12" s="151"/>
      <c r="W12" s="164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224"/>
    </row>
    <row r="13" spans="2:43">
      <c r="B13" s="166"/>
      <c r="C13" s="210"/>
      <c r="D13" s="206"/>
      <c r="E13" s="206"/>
      <c r="F13" s="167"/>
      <c r="G13" s="167"/>
      <c r="H13" s="2"/>
      <c r="I13" s="167"/>
      <c r="J13" s="167"/>
      <c r="K13" s="167"/>
      <c r="L13" s="2"/>
      <c r="M13" s="147"/>
      <c r="N13" s="143"/>
      <c r="O13" s="143"/>
      <c r="P13" s="145"/>
      <c r="Q13" s="228"/>
      <c r="R13" s="148"/>
      <c r="S13" s="151"/>
      <c r="T13" s="150"/>
      <c r="U13" s="143"/>
      <c r="V13" s="151"/>
      <c r="W13" s="164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224"/>
    </row>
    <row r="14" spans="2:43" ht="27" customHeight="1">
      <c r="B14" s="124" t="s">
        <v>297</v>
      </c>
      <c r="C14" s="124"/>
      <c r="D14" s="70"/>
      <c r="E14" s="138"/>
      <c r="F14" s="140"/>
      <c r="G14" s="140"/>
      <c r="H14" s="141"/>
      <c r="I14" s="141"/>
      <c r="J14" s="141"/>
      <c r="K14" s="141"/>
      <c r="L14" s="141"/>
      <c r="M14" s="142"/>
      <c r="N14" s="143"/>
      <c r="O14" s="144"/>
      <c r="P14" s="145"/>
      <c r="Q14" s="168"/>
      <c r="R14" s="148"/>
      <c r="S14" s="169"/>
      <c r="T14" s="171"/>
      <c r="U14" s="143"/>
      <c r="V14" s="223"/>
      <c r="W14" s="164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224"/>
    </row>
    <row r="15" spans="2:43" ht="30" customHeight="1">
      <c r="B15" s="156" t="s">
        <v>1314</v>
      </c>
      <c r="C15" s="65" t="s">
        <v>1315</v>
      </c>
      <c r="D15" s="66" t="s">
        <v>1316</v>
      </c>
      <c r="E15" s="157" t="s">
        <v>1317</v>
      </c>
      <c r="F15" s="158" t="s">
        <v>56</v>
      </c>
      <c r="G15" s="158" t="s">
        <v>56</v>
      </c>
      <c r="H15" s="159" t="s">
        <v>470</v>
      </c>
      <c r="I15" s="159" t="s">
        <v>691</v>
      </c>
      <c r="J15" s="159" t="s">
        <v>622</v>
      </c>
      <c r="K15" s="159" t="s">
        <v>623</v>
      </c>
      <c r="L15" s="159" t="s">
        <v>452</v>
      </c>
      <c r="M15" s="160">
        <v>12223</v>
      </c>
      <c r="N15" s="161" t="s">
        <v>1309</v>
      </c>
      <c r="O15" s="162">
        <v>64820100</v>
      </c>
      <c r="P15" s="163" t="s">
        <v>1318</v>
      </c>
      <c r="Q15" s="168" t="s">
        <v>821</v>
      </c>
      <c r="R15" s="169" t="s">
        <v>821</v>
      </c>
      <c r="S15" s="169" t="s">
        <v>821</v>
      </c>
      <c r="T15" s="171" t="s">
        <v>821</v>
      </c>
      <c r="U15" s="143">
        <v>1</v>
      </c>
      <c r="V15" s="151"/>
      <c r="W15" s="164" t="str">
        <f>LEFT(B15,2)</f>
        <v>OA</v>
      </c>
      <c r="X15" s="153">
        <f t="shared" si="0"/>
        <v>0</v>
      </c>
      <c r="Y15" s="153">
        <f t="shared" si="0"/>
        <v>0</v>
      </c>
      <c r="Z15" s="153">
        <f t="shared" si="0"/>
        <v>1</v>
      </c>
      <c r="AA15" s="153">
        <f t="shared" si="0"/>
        <v>0</v>
      </c>
      <c r="AB15" s="153">
        <f t="shared" si="0"/>
        <v>0</v>
      </c>
      <c r="AC15" s="153">
        <f t="shared" si="0"/>
        <v>0</v>
      </c>
      <c r="AD15" s="153">
        <f t="shared" si="0"/>
        <v>0</v>
      </c>
      <c r="AE15" s="153">
        <f t="shared" si="0"/>
        <v>0</v>
      </c>
      <c r="AF15" s="153">
        <f t="shared" si="0"/>
        <v>0</v>
      </c>
      <c r="AG15" s="153"/>
      <c r="AH15" s="153">
        <v>0</v>
      </c>
      <c r="AI15" s="153">
        <v>0</v>
      </c>
      <c r="AJ15" s="153">
        <v>1</v>
      </c>
      <c r="AK15" s="153">
        <v>1</v>
      </c>
      <c r="AL15" s="153">
        <v>0</v>
      </c>
      <c r="AM15" s="153">
        <v>0</v>
      </c>
      <c r="AN15" s="153"/>
      <c r="AO15" s="153" t="str">
        <f>IF(AH15=1,"A1",IF(AI15=1,"A2",IF(AJ15=1,"A3",0)))</f>
        <v>A3</v>
      </c>
      <c r="AP15" s="153" t="str">
        <f>IF(AK15=1,"B1",IF(AL15=1,"B2",IF(AM15=1,"B3",0)))</f>
        <v>B1</v>
      </c>
      <c r="AQ15" s="229" t="str">
        <f>CONCATENATE(AO15,";",AP15)</f>
        <v>A3;B1</v>
      </c>
    </row>
    <row r="16" spans="2:43" s="14" customFormat="1">
      <c r="B16" s="166"/>
      <c r="C16" s="17"/>
      <c r="D16" s="67"/>
      <c r="E16" s="154"/>
      <c r="F16" s="140"/>
      <c r="G16" s="140"/>
      <c r="H16" s="167"/>
      <c r="I16" s="167"/>
      <c r="J16" s="167"/>
      <c r="K16" s="167"/>
      <c r="L16" s="167"/>
      <c r="M16" s="168"/>
      <c r="N16" s="143"/>
      <c r="O16" s="169"/>
      <c r="P16" s="145"/>
      <c r="Q16" s="230"/>
      <c r="R16" s="231"/>
      <c r="S16" s="231"/>
      <c r="T16" s="232"/>
      <c r="U16" s="169"/>
      <c r="V16" s="210"/>
      <c r="W16" s="164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224"/>
    </row>
    <row r="17" spans="2:43" s="14" customFormat="1">
      <c r="B17" s="166"/>
      <c r="C17" s="17"/>
      <c r="D17" s="67"/>
      <c r="E17" s="154"/>
      <c r="F17" s="140"/>
      <c r="G17" s="140"/>
      <c r="H17" s="167"/>
      <c r="I17" s="167"/>
      <c r="J17" s="167"/>
      <c r="K17" s="167"/>
      <c r="L17" s="167"/>
      <c r="M17" s="168"/>
      <c r="N17" s="143"/>
      <c r="O17" s="169"/>
      <c r="P17" s="145"/>
      <c r="Q17" s="230"/>
      <c r="R17" s="231"/>
      <c r="S17" s="231"/>
      <c r="T17" s="232"/>
      <c r="U17" s="169"/>
      <c r="V17" s="210"/>
      <c r="W17" s="164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224"/>
    </row>
    <row r="18" spans="2:43" ht="27" customHeight="1">
      <c r="B18" s="124" t="s">
        <v>304</v>
      </c>
      <c r="C18" s="124"/>
      <c r="D18" s="70"/>
      <c r="E18" s="138"/>
      <c r="F18" s="140"/>
      <c r="G18" s="140"/>
      <c r="H18" s="141"/>
      <c r="I18" s="141"/>
      <c r="J18" s="141"/>
      <c r="K18" s="141"/>
      <c r="L18" s="141"/>
      <c r="M18" s="142"/>
      <c r="N18" s="143"/>
      <c r="O18" s="144"/>
      <c r="P18" s="145"/>
      <c r="Q18" s="228"/>
      <c r="R18" s="148"/>
      <c r="S18" s="151"/>
      <c r="T18" s="150"/>
      <c r="U18" s="143"/>
      <c r="V18" s="151"/>
      <c r="W18" s="164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224"/>
    </row>
    <row r="19" spans="2:43" ht="30" customHeight="1">
      <c r="B19" s="156" t="s">
        <v>1319</v>
      </c>
      <c r="C19" s="65" t="s">
        <v>1320</v>
      </c>
      <c r="D19" s="66" t="s">
        <v>1321</v>
      </c>
      <c r="E19" s="157" t="s">
        <v>18</v>
      </c>
      <c r="F19" s="158" t="s">
        <v>56</v>
      </c>
      <c r="G19" s="158" t="s">
        <v>56</v>
      </c>
      <c r="H19" s="159" t="s">
        <v>470</v>
      </c>
      <c r="I19" s="159" t="s">
        <v>691</v>
      </c>
      <c r="J19" s="159" t="s">
        <v>472</v>
      </c>
      <c r="K19" s="159" t="s">
        <v>623</v>
      </c>
      <c r="L19" s="159" t="s">
        <v>453</v>
      </c>
      <c r="M19" s="160" t="s">
        <v>18</v>
      </c>
      <c r="N19" s="161" t="s">
        <v>18</v>
      </c>
      <c r="O19" s="162" t="s">
        <v>18</v>
      </c>
      <c r="P19" s="163" t="s">
        <v>18</v>
      </c>
      <c r="Q19" s="233"/>
      <c r="R19" s="234"/>
      <c r="S19" s="235"/>
      <c r="T19" s="236"/>
      <c r="U19" s="143">
        <v>1</v>
      </c>
      <c r="V19" s="151"/>
      <c r="W19" s="164" t="str">
        <f>LEFT(B19,2)</f>
        <v>SU</v>
      </c>
      <c r="X19" s="153">
        <f t="shared" si="0"/>
        <v>0</v>
      </c>
      <c r="Y19" s="153">
        <f t="shared" si="0"/>
        <v>0</v>
      </c>
      <c r="Z19" s="153">
        <f t="shared" si="0"/>
        <v>0</v>
      </c>
      <c r="AA19" s="153">
        <f t="shared" si="0"/>
        <v>1</v>
      </c>
      <c r="AB19" s="153">
        <f t="shared" si="0"/>
        <v>0</v>
      </c>
      <c r="AC19" s="153">
        <f t="shared" si="0"/>
        <v>0</v>
      </c>
      <c r="AD19" s="153">
        <f t="shared" si="0"/>
        <v>0</v>
      </c>
      <c r="AE19" s="153">
        <f t="shared" si="0"/>
        <v>0</v>
      </c>
      <c r="AF19" s="153">
        <f t="shared" si="0"/>
        <v>0</v>
      </c>
      <c r="AG19" s="153"/>
      <c r="AH19" s="153">
        <v>1</v>
      </c>
      <c r="AI19" s="153">
        <v>0</v>
      </c>
      <c r="AJ19" s="153">
        <v>0</v>
      </c>
      <c r="AK19" s="153">
        <v>1</v>
      </c>
      <c r="AL19" s="153">
        <v>0</v>
      </c>
      <c r="AM19" s="153">
        <v>0</v>
      </c>
      <c r="AN19" s="153"/>
      <c r="AO19" s="153" t="str">
        <f>IF(AH19=1,"A1",IF(AI19=1,"A2",IF(AJ19=1,"A3",0)))</f>
        <v>A1</v>
      </c>
      <c r="AP19" s="153" t="str">
        <f>IF(AK19=1,"B1",IF(AL19=1,"B2",IF(AM19=1,"B3",0)))</f>
        <v>B1</v>
      </c>
      <c r="AQ19" s="229" t="str">
        <f>CONCATENATE(AO19,";",AP19)</f>
        <v>A1;B1</v>
      </c>
    </row>
    <row r="20" spans="2:43">
      <c r="B20" s="166"/>
      <c r="C20" s="17"/>
      <c r="D20" s="67"/>
      <c r="E20" s="154"/>
      <c r="F20" s="140"/>
      <c r="G20" s="140"/>
      <c r="H20" s="167"/>
      <c r="I20" s="167"/>
      <c r="J20" s="167"/>
      <c r="K20" s="167"/>
      <c r="L20" s="167"/>
      <c r="M20" s="168"/>
      <c r="N20" s="143"/>
      <c r="O20" s="169"/>
      <c r="P20" s="145"/>
      <c r="Q20" s="228"/>
      <c r="R20" s="148"/>
      <c r="S20" s="151"/>
      <c r="T20" s="150"/>
      <c r="U20" s="143"/>
      <c r="V20" s="151"/>
      <c r="W20" s="164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224"/>
    </row>
    <row r="21" spans="2:43">
      <c r="B21" s="166"/>
      <c r="C21" s="17"/>
      <c r="D21" s="67"/>
      <c r="E21" s="154"/>
      <c r="F21" s="140"/>
      <c r="G21" s="140"/>
      <c r="H21" s="167"/>
      <c r="I21" s="167"/>
      <c r="J21" s="167"/>
      <c r="K21" s="167"/>
      <c r="L21" s="167"/>
      <c r="M21" s="168"/>
      <c r="N21" s="143"/>
      <c r="O21" s="169"/>
      <c r="P21" s="145"/>
      <c r="Q21" s="228"/>
      <c r="R21" s="148"/>
      <c r="S21" s="151"/>
      <c r="T21" s="150"/>
      <c r="U21" s="143"/>
      <c r="V21" s="151"/>
      <c r="W21" s="164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224"/>
    </row>
    <row r="22" spans="2:43" ht="27" customHeight="1">
      <c r="B22" s="124" t="s">
        <v>313</v>
      </c>
      <c r="C22" s="124"/>
      <c r="D22" s="206"/>
      <c r="E22" s="206"/>
      <c r="F22" s="167"/>
      <c r="G22" s="167"/>
      <c r="H22" s="2"/>
      <c r="I22" s="167"/>
      <c r="J22" s="167"/>
      <c r="K22" s="167"/>
      <c r="L22" s="2"/>
      <c r="M22" s="207"/>
      <c r="N22" s="208"/>
      <c r="O22" s="143"/>
      <c r="P22" s="237"/>
      <c r="Q22" s="168"/>
      <c r="R22" s="169"/>
      <c r="S22" s="169"/>
      <c r="T22" s="171"/>
      <c r="U22" s="143"/>
      <c r="V22" s="223"/>
      <c r="W22" s="164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238"/>
    </row>
    <row r="23" spans="2:43" ht="30" customHeight="1">
      <c r="B23" s="156" t="s">
        <v>1322</v>
      </c>
      <c r="C23" s="65" t="s">
        <v>1323</v>
      </c>
      <c r="D23" s="66" t="s">
        <v>1099</v>
      </c>
      <c r="E23" s="157" t="s">
        <v>1324</v>
      </c>
      <c r="F23" s="158" t="s">
        <v>56</v>
      </c>
      <c r="G23" s="158" t="s">
        <v>56</v>
      </c>
      <c r="H23" s="159" t="s">
        <v>470</v>
      </c>
      <c r="I23" s="159" t="s">
        <v>691</v>
      </c>
      <c r="J23" s="159" t="s">
        <v>622</v>
      </c>
      <c r="K23" s="159" t="s">
        <v>623</v>
      </c>
      <c r="L23" s="159" t="s">
        <v>454</v>
      </c>
      <c r="M23" s="160">
        <v>22414</v>
      </c>
      <c r="N23" s="161" t="s">
        <v>1325</v>
      </c>
      <c r="O23" s="162">
        <v>81218700</v>
      </c>
      <c r="P23" s="163" t="s">
        <v>1325</v>
      </c>
      <c r="Q23" s="168" t="s">
        <v>821</v>
      </c>
      <c r="R23" s="169" t="s">
        <v>821</v>
      </c>
      <c r="S23" s="169" t="s">
        <v>821</v>
      </c>
      <c r="T23" s="171" t="s">
        <v>821</v>
      </c>
      <c r="U23" s="143">
        <v>1</v>
      </c>
      <c r="V23" s="151"/>
      <c r="W23" s="164" t="str">
        <f t="shared" ref="W23:W29" si="1">LEFT(B23,2)</f>
        <v>FA</v>
      </c>
      <c r="X23" s="153">
        <f t="shared" si="0"/>
        <v>0</v>
      </c>
      <c r="Y23" s="153">
        <f t="shared" si="0"/>
        <v>0</v>
      </c>
      <c r="Z23" s="153">
        <f t="shared" si="0"/>
        <v>0</v>
      </c>
      <c r="AA23" s="153">
        <f t="shared" si="0"/>
        <v>0</v>
      </c>
      <c r="AB23" s="153">
        <f t="shared" si="0"/>
        <v>1</v>
      </c>
      <c r="AC23" s="153">
        <f t="shared" si="0"/>
        <v>0</v>
      </c>
      <c r="AD23" s="153">
        <f t="shared" si="0"/>
        <v>0</v>
      </c>
      <c r="AE23" s="153">
        <f t="shared" si="0"/>
        <v>0</v>
      </c>
      <c r="AF23" s="153">
        <f t="shared" si="0"/>
        <v>0</v>
      </c>
      <c r="AG23" s="153"/>
      <c r="AH23" s="153">
        <v>0</v>
      </c>
      <c r="AI23" s="153">
        <v>0</v>
      </c>
      <c r="AJ23" s="153">
        <v>1</v>
      </c>
      <c r="AK23" s="153">
        <v>0</v>
      </c>
      <c r="AL23" s="153">
        <v>0</v>
      </c>
      <c r="AM23" s="153">
        <v>1</v>
      </c>
      <c r="AN23" s="153"/>
      <c r="AO23" s="153" t="str">
        <f t="shared" ref="AO23:AO29" si="2">IF(AH23=1,"A1",IF(AI23=1,"A2",IF(AJ23=1,"A3",0)))</f>
        <v>A3</v>
      </c>
      <c r="AP23" s="153" t="str">
        <f t="shared" ref="AP23:AP29" si="3">IF(AK23=1,"B1",IF(AL23=1,"B2",IF(AM23=1,"B3",0)))</f>
        <v>B3</v>
      </c>
      <c r="AQ23" s="229" t="str">
        <f t="shared" ref="AQ23:AQ29" si="4">CONCATENATE(AO23,";",AP23)</f>
        <v>A3;B3</v>
      </c>
    </row>
    <row r="24" spans="2:43" ht="30" customHeight="1">
      <c r="B24" s="166" t="s">
        <v>1326</v>
      </c>
      <c r="C24" s="17" t="s">
        <v>1327</v>
      </c>
      <c r="D24" s="67" t="s">
        <v>1328</v>
      </c>
      <c r="E24" s="154" t="s">
        <v>1329</v>
      </c>
      <c r="F24" s="140" t="s">
        <v>56</v>
      </c>
      <c r="G24" s="140" t="s">
        <v>56</v>
      </c>
      <c r="H24" s="167" t="s">
        <v>453</v>
      </c>
      <c r="I24" s="167" t="s">
        <v>691</v>
      </c>
      <c r="J24" s="167" t="s">
        <v>622</v>
      </c>
      <c r="K24" s="167" t="s">
        <v>458</v>
      </c>
      <c r="L24" s="167" t="s">
        <v>454</v>
      </c>
      <c r="M24" s="168" t="s">
        <v>18</v>
      </c>
      <c r="N24" s="143" t="s">
        <v>18</v>
      </c>
      <c r="O24" s="169" t="s">
        <v>18</v>
      </c>
      <c r="P24" s="145" t="s">
        <v>18</v>
      </c>
      <c r="Q24" s="168" t="s">
        <v>821</v>
      </c>
      <c r="R24" s="169" t="s">
        <v>821</v>
      </c>
      <c r="S24" s="169" t="s">
        <v>821</v>
      </c>
      <c r="T24" s="171" t="s">
        <v>821</v>
      </c>
      <c r="U24" s="143">
        <v>1</v>
      </c>
      <c r="V24" s="151"/>
      <c r="W24" s="164" t="str">
        <f t="shared" si="1"/>
        <v>FA</v>
      </c>
      <c r="X24" s="153">
        <f t="shared" si="0"/>
        <v>0</v>
      </c>
      <c r="Y24" s="153">
        <f t="shared" si="0"/>
        <v>0</v>
      </c>
      <c r="Z24" s="153">
        <f t="shared" si="0"/>
        <v>0</v>
      </c>
      <c r="AA24" s="153">
        <f t="shared" si="0"/>
        <v>0</v>
      </c>
      <c r="AB24" s="153">
        <f t="shared" si="0"/>
        <v>1</v>
      </c>
      <c r="AC24" s="153">
        <f t="shared" si="0"/>
        <v>0</v>
      </c>
      <c r="AD24" s="153">
        <f t="shared" si="0"/>
        <v>0</v>
      </c>
      <c r="AE24" s="153">
        <f t="shared" si="0"/>
        <v>0</v>
      </c>
      <c r="AF24" s="153">
        <f t="shared" si="0"/>
        <v>0</v>
      </c>
      <c r="AG24" s="153"/>
      <c r="AH24" s="153">
        <v>1</v>
      </c>
      <c r="AI24" s="153">
        <v>0</v>
      </c>
      <c r="AJ24" s="153">
        <v>0</v>
      </c>
      <c r="AK24" s="153">
        <v>1</v>
      </c>
      <c r="AL24" s="153">
        <v>0</v>
      </c>
      <c r="AM24" s="153">
        <v>0</v>
      </c>
      <c r="AN24" s="153"/>
      <c r="AO24" s="153" t="str">
        <f t="shared" si="2"/>
        <v>A1</v>
      </c>
      <c r="AP24" s="153" t="str">
        <f t="shared" si="3"/>
        <v>B1</v>
      </c>
      <c r="AQ24" s="224" t="str">
        <f t="shared" si="4"/>
        <v>A1;B1</v>
      </c>
    </row>
    <row r="25" spans="2:43" ht="30" customHeight="1">
      <c r="B25" s="156" t="s">
        <v>1330</v>
      </c>
      <c r="C25" s="65" t="s">
        <v>1331</v>
      </c>
      <c r="D25" s="66" t="s">
        <v>1332</v>
      </c>
      <c r="E25" s="157" t="s">
        <v>1333</v>
      </c>
      <c r="F25" s="158" t="s">
        <v>56</v>
      </c>
      <c r="G25" s="158" t="s">
        <v>56</v>
      </c>
      <c r="H25" s="159" t="s">
        <v>453</v>
      </c>
      <c r="I25" s="159" t="s">
        <v>691</v>
      </c>
      <c r="J25" s="159" t="s">
        <v>622</v>
      </c>
      <c r="K25" s="159" t="s">
        <v>458</v>
      </c>
      <c r="L25" s="159" t="s">
        <v>454</v>
      </c>
      <c r="M25" s="160">
        <v>10908</v>
      </c>
      <c r="N25" s="161" t="s">
        <v>1334</v>
      </c>
      <c r="O25" s="162">
        <v>36367593.350000001</v>
      </c>
      <c r="P25" s="163" t="s">
        <v>1335</v>
      </c>
      <c r="Q25" s="61"/>
      <c r="R25" s="62"/>
      <c r="S25" s="62"/>
      <c r="T25" s="63"/>
      <c r="U25" s="143">
        <v>1</v>
      </c>
      <c r="V25" s="151"/>
      <c r="W25" s="164" t="str">
        <f t="shared" si="1"/>
        <v>FA</v>
      </c>
      <c r="X25" s="153">
        <f t="shared" si="0"/>
        <v>0</v>
      </c>
      <c r="Y25" s="153">
        <f t="shared" si="0"/>
        <v>0</v>
      </c>
      <c r="Z25" s="153">
        <f t="shared" si="0"/>
        <v>0</v>
      </c>
      <c r="AA25" s="153">
        <f t="shared" si="0"/>
        <v>0</v>
      </c>
      <c r="AB25" s="153">
        <f t="shared" si="0"/>
        <v>1</v>
      </c>
      <c r="AC25" s="153">
        <f t="shared" si="0"/>
        <v>0</v>
      </c>
      <c r="AD25" s="153">
        <f t="shared" si="0"/>
        <v>0</v>
      </c>
      <c r="AE25" s="153">
        <f t="shared" si="0"/>
        <v>0</v>
      </c>
      <c r="AF25" s="153">
        <f t="shared" si="0"/>
        <v>0</v>
      </c>
      <c r="AG25" s="153"/>
      <c r="AH25" s="153">
        <v>0</v>
      </c>
      <c r="AI25" s="153">
        <v>0</v>
      </c>
      <c r="AJ25" s="153">
        <v>1</v>
      </c>
      <c r="AK25" s="153">
        <v>0</v>
      </c>
      <c r="AL25" s="153">
        <v>0</v>
      </c>
      <c r="AM25" s="153">
        <v>1</v>
      </c>
      <c r="AN25" s="153"/>
      <c r="AO25" s="153" t="str">
        <f t="shared" si="2"/>
        <v>A3</v>
      </c>
      <c r="AP25" s="153" t="str">
        <f t="shared" si="3"/>
        <v>B3</v>
      </c>
      <c r="AQ25" s="229" t="str">
        <f t="shared" si="4"/>
        <v>A3;B3</v>
      </c>
    </row>
    <row r="26" spans="2:43" ht="30" customHeight="1">
      <c r="B26" s="166" t="s">
        <v>1336</v>
      </c>
      <c r="C26" s="17" t="s">
        <v>1337</v>
      </c>
      <c r="D26" s="67" t="s">
        <v>1338</v>
      </c>
      <c r="E26" s="154" t="s">
        <v>1333</v>
      </c>
      <c r="F26" s="140" t="s">
        <v>56</v>
      </c>
      <c r="G26" s="140" t="s">
        <v>56</v>
      </c>
      <c r="H26" s="167" t="s">
        <v>453</v>
      </c>
      <c r="I26" s="167" t="s">
        <v>691</v>
      </c>
      <c r="J26" s="167" t="s">
        <v>622</v>
      </c>
      <c r="K26" s="167" t="s">
        <v>458</v>
      </c>
      <c r="L26" s="167" t="s">
        <v>454</v>
      </c>
      <c r="M26" s="168" t="s">
        <v>18</v>
      </c>
      <c r="N26" s="143" t="s">
        <v>18</v>
      </c>
      <c r="O26" s="169" t="s">
        <v>18</v>
      </c>
      <c r="P26" s="145" t="s">
        <v>18</v>
      </c>
      <c r="Q26" s="61"/>
      <c r="R26" s="62"/>
      <c r="S26" s="62"/>
      <c r="T26" s="63"/>
      <c r="U26" s="143">
        <v>1</v>
      </c>
      <c r="V26" s="151"/>
      <c r="W26" s="164" t="str">
        <f t="shared" si="1"/>
        <v>FA</v>
      </c>
      <c r="X26" s="153">
        <f t="shared" si="0"/>
        <v>0</v>
      </c>
      <c r="Y26" s="153">
        <f t="shared" si="0"/>
        <v>0</v>
      </c>
      <c r="Z26" s="153">
        <f t="shared" si="0"/>
        <v>0</v>
      </c>
      <c r="AA26" s="153">
        <f t="shared" si="0"/>
        <v>0</v>
      </c>
      <c r="AB26" s="153">
        <f t="shared" si="0"/>
        <v>1</v>
      </c>
      <c r="AC26" s="153">
        <f t="shared" si="0"/>
        <v>0</v>
      </c>
      <c r="AD26" s="153">
        <f t="shared" si="0"/>
        <v>0</v>
      </c>
      <c r="AE26" s="153">
        <f t="shared" si="0"/>
        <v>0</v>
      </c>
      <c r="AF26" s="153">
        <f t="shared" si="0"/>
        <v>0</v>
      </c>
      <c r="AG26" s="153"/>
      <c r="AH26" s="153">
        <v>1</v>
      </c>
      <c r="AI26" s="153">
        <v>0</v>
      </c>
      <c r="AJ26" s="153">
        <v>0</v>
      </c>
      <c r="AK26" s="153">
        <v>1</v>
      </c>
      <c r="AL26" s="153">
        <v>0</v>
      </c>
      <c r="AM26" s="153">
        <v>0</v>
      </c>
      <c r="AN26" s="153"/>
      <c r="AO26" s="153" t="str">
        <f t="shared" si="2"/>
        <v>A1</v>
      </c>
      <c r="AP26" s="153" t="str">
        <f t="shared" si="3"/>
        <v>B1</v>
      </c>
      <c r="AQ26" s="224" t="str">
        <f t="shared" si="4"/>
        <v>A1;B1</v>
      </c>
    </row>
    <row r="27" spans="2:43" ht="45">
      <c r="B27" s="156" t="s">
        <v>1339</v>
      </c>
      <c r="C27" s="65" t="s">
        <v>1340</v>
      </c>
      <c r="D27" s="66" t="s">
        <v>1341</v>
      </c>
      <c r="E27" s="157" t="s">
        <v>1342</v>
      </c>
      <c r="F27" s="158" t="s">
        <v>56</v>
      </c>
      <c r="G27" s="158" t="s">
        <v>56</v>
      </c>
      <c r="H27" s="159" t="s">
        <v>1343</v>
      </c>
      <c r="I27" s="159" t="s">
        <v>1238</v>
      </c>
      <c r="J27" s="159" t="s">
        <v>622</v>
      </c>
      <c r="K27" s="159" t="s">
        <v>458</v>
      </c>
      <c r="L27" s="159" t="s">
        <v>454</v>
      </c>
      <c r="M27" s="160">
        <v>111</v>
      </c>
      <c r="N27" s="161" t="s">
        <v>1309</v>
      </c>
      <c r="O27" s="162" t="s">
        <v>18</v>
      </c>
      <c r="P27" s="163" t="s">
        <v>18</v>
      </c>
      <c r="Q27" s="168" t="s">
        <v>821</v>
      </c>
      <c r="R27" s="169" t="s">
        <v>821</v>
      </c>
      <c r="S27" s="169" t="s">
        <v>821</v>
      </c>
      <c r="T27" s="171" t="s">
        <v>821</v>
      </c>
      <c r="U27" s="143">
        <v>1</v>
      </c>
      <c r="V27" s="151"/>
      <c r="W27" s="164" t="str">
        <f t="shared" si="1"/>
        <v>FA</v>
      </c>
      <c r="X27" s="153">
        <f t="shared" si="0"/>
        <v>0</v>
      </c>
      <c r="Y27" s="153">
        <f t="shared" si="0"/>
        <v>0</v>
      </c>
      <c r="Z27" s="153">
        <f t="shared" si="0"/>
        <v>0</v>
      </c>
      <c r="AA27" s="153">
        <f t="shared" si="0"/>
        <v>0</v>
      </c>
      <c r="AB27" s="153">
        <f t="shared" si="0"/>
        <v>1</v>
      </c>
      <c r="AC27" s="153">
        <f t="shared" si="0"/>
        <v>0</v>
      </c>
      <c r="AD27" s="153">
        <f t="shared" si="0"/>
        <v>0</v>
      </c>
      <c r="AE27" s="153">
        <f t="shared" si="0"/>
        <v>0</v>
      </c>
      <c r="AF27" s="153">
        <f t="shared" si="0"/>
        <v>0</v>
      </c>
      <c r="AG27" s="153"/>
      <c r="AH27" s="153">
        <v>0</v>
      </c>
      <c r="AI27" s="153">
        <v>0</v>
      </c>
      <c r="AJ27" s="153">
        <v>1</v>
      </c>
      <c r="AK27" s="153">
        <v>1</v>
      </c>
      <c r="AL27" s="153">
        <v>0</v>
      </c>
      <c r="AM27" s="153">
        <v>0</v>
      </c>
      <c r="AN27" s="153"/>
      <c r="AO27" s="153" t="str">
        <f t="shared" si="2"/>
        <v>A3</v>
      </c>
      <c r="AP27" s="153" t="str">
        <f t="shared" si="3"/>
        <v>B1</v>
      </c>
      <c r="AQ27" s="229" t="str">
        <f t="shared" si="4"/>
        <v>A3;B1</v>
      </c>
    </row>
    <row r="28" spans="2:43" ht="30">
      <c r="B28" s="166" t="s">
        <v>1344</v>
      </c>
      <c r="C28" s="17" t="s">
        <v>1345</v>
      </c>
      <c r="D28" s="67" t="s">
        <v>1346</v>
      </c>
      <c r="E28" s="154" t="s">
        <v>1347</v>
      </c>
      <c r="F28" s="140" t="s">
        <v>56</v>
      </c>
      <c r="G28" s="140" t="s">
        <v>56</v>
      </c>
      <c r="H28" s="167" t="s">
        <v>1343</v>
      </c>
      <c r="I28" s="167" t="s">
        <v>1238</v>
      </c>
      <c r="J28" s="167" t="s">
        <v>622</v>
      </c>
      <c r="K28" s="167" t="s">
        <v>458</v>
      </c>
      <c r="L28" s="167" t="s">
        <v>454</v>
      </c>
      <c r="M28" s="168">
        <v>446</v>
      </c>
      <c r="N28" s="143" t="s">
        <v>1309</v>
      </c>
      <c r="O28" s="169" t="s">
        <v>18</v>
      </c>
      <c r="P28" s="145" t="s">
        <v>18</v>
      </c>
      <c r="Q28" s="168" t="s">
        <v>821</v>
      </c>
      <c r="R28" s="169" t="s">
        <v>821</v>
      </c>
      <c r="S28" s="169" t="s">
        <v>821</v>
      </c>
      <c r="T28" s="171" t="s">
        <v>821</v>
      </c>
      <c r="U28" s="143">
        <v>1</v>
      </c>
      <c r="V28" s="151"/>
      <c r="W28" s="164" t="str">
        <f t="shared" si="1"/>
        <v>FA</v>
      </c>
      <c r="X28" s="153">
        <f t="shared" ref="X28:AF28" si="5">IF($W28=X$3,1,0)</f>
        <v>0</v>
      </c>
      <c r="Y28" s="153">
        <f t="shared" si="5"/>
        <v>0</v>
      </c>
      <c r="Z28" s="153">
        <f t="shared" si="5"/>
        <v>0</v>
      </c>
      <c r="AA28" s="153">
        <f t="shared" si="5"/>
        <v>0</v>
      </c>
      <c r="AB28" s="153">
        <f t="shared" si="5"/>
        <v>1</v>
      </c>
      <c r="AC28" s="153">
        <f t="shared" si="5"/>
        <v>0</v>
      </c>
      <c r="AD28" s="153">
        <f t="shared" si="5"/>
        <v>0</v>
      </c>
      <c r="AE28" s="153">
        <f t="shared" si="5"/>
        <v>0</v>
      </c>
      <c r="AF28" s="153">
        <f t="shared" si="5"/>
        <v>0</v>
      </c>
      <c r="AG28" s="153"/>
      <c r="AH28" s="153">
        <v>0</v>
      </c>
      <c r="AI28" s="153">
        <v>0</v>
      </c>
      <c r="AJ28" s="153">
        <v>1</v>
      </c>
      <c r="AK28" s="153">
        <v>1</v>
      </c>
      <c r="AL28" s="153">
        <v>0</v>
      </c>
      <c r="AM28" s="153">
        <v>0</v>
      </c>
      <c r="AN28" s="153"/>
      <c r="AO28" s="153" t="str">
        <f t="shared" si="2"/>
        <v>A3</v>
      </c>
      <c r="AP28" s="153" t="str">
        <f t="shared" si="3"/>
        <v>B1</v>
      </c>
      <c r="AQ28" s="224" t="str">
        <f t="shared" si="4"/>
        <v>A3;B1</v>
      </c>
    </row>
    <row r="29" spans="2:43" ht="45">
      <c r="B29" s="156" t="s">
        <v>1348</v>
      </c>
      <c r="C29" s="65" t="s">
        <v>1349</v>
      </c>
      <c r="D29" s="66" t="s">
        <v>1350</v>
      </c>
      <c r="E29" s="157" t="s">
        <v>1351</v>
      </c>
      <c r="F29" s="158" t="s">
        <v>56</v>
      </c>
      <c r="G29" s="158" t="s">
        <v>56</v>
      </c>
      <c r="H29" s="159" t="s">
        <v>1343</v>
      </c>
      <c r="I29" s="159" t="s">
        <v>1238</v>
      </c>
      <c r="J29" s="159" t="s">
        <v>622</v>
      </c>
      <c r="K29" s="159" t="s">
        <v>458</v>
      </c>
      <c r="L29" s="159" t="s">
        <v>454</v>
      </c>
      <c r="M29" s="160">
        <v>2250</v>
      </c>
      <c r="N29" s="161" t="s">
        <v>1309</v>
      </c>
      <c r="O29" s="162">
        <v>1181541.22</v>
      </c>
      <c r="P29" s="163" t="s">
        <v>1318</v>
      </c>
      <c r="Q29" s="168" t="s">
        <v>821</v>
      </c>
      <c r="R29" s="169" t="s">
        <v>821</v>
      </c>
      <c r="S29" s="169" t="s">
        <v>821</v>
      </c>
      <c r="T29" s="171" t="s">
        <v>821</v>
      </c>
      <c r="U29" s="143">
        <v>1</v>
      </c>
      <c r="V29" s="151"/>
      <c r="W29" s="164" t="str">
        <f t="shared" si="1"/>
        <v>FA</v>
      </c>
      <c r="X29" s="153">
        <f t="shared" si="0"/>
        <v>0</v>
      </c>
      <c r="Y29" s="153">
        <f t="shared" si="0"/>
        <v>0</v>
      </c>
      <c r="Z29" s="153">
        <f t="shared" si="0"/>
        <v>0</v>
      </c>
      <c r="AA29" s="153">
        <f t="shared" si="0"/>
        <v>0</v>
      </c>
      <c r="AB29" s="153">
        <f t="shared" si="0"/>
        <v>1</v>
      </c>
      <c r="AC29" s="153">
        <f t="shared" si="0"/>
        <v>0</v>
      </c>
      <c r="AD29" s="153">
        <f t="shared" si="0"/>
        <v>0</v>
      </c>
      <c r="AE29" s="153">
        <f t="shared" si="0"/>
        <v>0</v>
      </c>
      <c r="AF29" s="153">
        <f t="shared" si="0"/>
        <v>0</v>
      </c>
      <c r="AG29" s="153"/>
      <c r="AH29" s="153">
        <v>0</v>
      </c>
      <c r="AI29" s="153">
        <v>0</v>
      </c>
      <c r="AJ29" s="153">
        <v>1</v>
      </c>
      <c r="AK29" s="153">
        <v>0</v>
      </c>
      <c r="AL29" s="153">
        <v>0</v>
      </c>
      <c r="AM29" s="153">
        <v>1</v>
      </c>
      <c r="AN29" s="153"/>
      <c r="AO29" s="153" t="str">
        <f t="shared" si="2"/>
        <v>A3</v>
      </c>
      <c r="AP29" s="153" t="str">
        <f t="shared" si="3"/>
        <v>B3</v>
      </c>
      <c r="AQ29" s="229" t="str">
        <f t="shared" si="4"/>
        <v>A3;B3</v>
      </c>
    </row>
    <row r="30" spans="2:43">
      <c r="B30" s="166"/>
      <c r="C30" s="210"/>
      <c r="D30" s="206"/>
      <c r="E30" s="206"/>
      <c r="F30" s="167"/>
      <c r="G30" s="167"/>
      <c r="H30" s="2"/>
      <c r="I30" s="167"/>
      <c r="J30" s="167"/>
      <c r="K30" s="167"/>
      <c r="L30" s="2"/>
      <c r="M30" s="147"/>
      <c r="N30" s="143"/>
      <c r="O30" s="143"/>
      <c r="P30" s="145"/>
      <c r="Q30" s="228"/>
      <c r="R30" s="148"/>
      <c r="S30" s="151"/>
      <c r="T30" s="150"/>
      <c r="U30" s="143"/>
      <c r="V30" s="151"/>
      <c r="W30" s="164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224"/>
    </row>
    <row r="31" spans="2:43">
      <c r="B31" s="166"/>
      <c r="C31" s="210"/>
      <c r="D31" s="206"/>
      <c r="E31" s="206"/>
      <c r="F31" s="167"/>
      <c r="G31" s="167"/>
      <c r="H31" s="2"/>
      <c r="I31" s="167"/>
      <c r="J31" s="167"/>
      <c r="K31" s="167"/>
      <c r="L31" s="2"/>
      <c r="M31" s="147"/>
      <c r="N31" s="143"/>
      <c r="O31" s="143"/>
      <c r="P31" s="145"/>
      <c r="Q31" s="228"/>
      <c r="R31" s="148"/>
      <c r="S31" s="151"/>
      <c r="T31" s="150"/>
      <c r="U31" s="143"/>
      <c r="V31" s="151"/>
      <c r="W31" s="164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224"/>
    </row>
    <row r="32" spans="2:43" ht="27" customHeight="1">
      <c r="B32" s="124" t="s">
        <v>338</v>
      </c>
      <c r="C32" s="124"/>
      <c r="D32" s="206"/>
      <c r="E32" s="239"/>
      <c r="F32" s="167"/>
      <c r="G32" s="167"/>
      <c r="H32" s="167"/>
      <c r="I32" s="167"/>
      <c r="J32" s="167"/>
      <c r="K32" s="167"/>
      <c r="L32" s="167"/>
      <c r="M32" s="168"/>
      <c r="N32" s="143"/>
      <c r="O32" s="169"/>
      <c r="P32" s="145"/>
      <c r="Q32" s="168"/>
      <c r="R32" s="169"/>
      <c r="S32" s="169"/>
      <c r="T32" s="171"/>
      <c r="U32" s="143"/>
      <c r="V32" s="151"/>
      <c r="W32" s="164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224"/>
    </row>
    <row r="33" spans="2:43">
      <c r="B33" s="22"/>
      <c r="C33" s="206"/>
      <c r="D33" s="206"/>
      <c r="E33" s="239"/>
      <c r="F33" s="167"/>
      <c r="G33" s="167"/>
      <c r="H33" s="167"/>
      <c r="I33" s="167"/>
      <c r="J33" s="167"/>
      <c r="K33" s="167"/>
      <c r="L33" s="167"/>
      <c r="M33" s="168"/>
      <c r="N33" s="143"/>
      <c r="O33" s="169"/>
      <c r="P33" s="145"/>
      <c r="Q33" s="168"/>
      <c r="R33" s="169"/>
      <c r="S33" s="169"/>
      <c r="T33" s="171"/>
      <c r="U33" s="143"/>
      <c r="V33" s="151"/>
      <c r="W33" s="164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224"/>
    </row>
    <row r="34" spans="2:43">
      <c r="B34" s="138"/>
      <c r="C34" s="139"/>
      <c r="D34" s="139"/>
      <c r="E34" s="138"/>
      <c r="F34" s="141"/>
      <c r="G34" s="141"/>
      <c r="H34" s="167"/>
      <c r="I34" s="167"/>
      <c r="J34" s="167"/>
      <c r="K34" s="167"/>
      <c r="L34" s="2"/>
      <c r="M34" s="147"/>
      <c r="N34" s="143"/>
      <c r="O34" s="143"/>
      <c r="P34" s="145"/>
      <c r="Q34" s="228"/>
      <c r="R34" s="148"/>
      <c r="S34" s="151"/>
      <c r="T34" s="150"/>
      <c r="U34" s="143"/>
      <c r="V34" s="151"/>
      <c r="W34" s="164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224"/>
    </row>
    <row r="35" spans="2:43" ht="27" customHeight="1">
      <c r="B35" s="124" t="s">
        <v>347</v>
      </c>
      <c r="C35" s="124"/>
      <c r="D35" s="206"/>
      <c r="E35" s="206"/>
      <c r="F35" s="167"/>
      <c r="G35" s="167"/>
      <c r="H35" s="2"/>
      <c r="I35" s="167"/>
      <c r="J35" s="167"/>
      <c r="K35" s="167"/>
      <c r="L35" s="2"/>
      <c r="M35" s="147"/>
      <c r="N35" s="143"/>
      <c r="O35" s="143"/>
      <c r="P35" s="145"/>
      <c r="Q35" s="228"/>
      <c r="R35" s="148"/>
      <c r="S35" s="151"/>
      <c r="T35" s="150"/>
      <c r="U35" s="143"/>
      <c r="V35" s="151"/>
      <c r="W35" s="164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224"/>
    </row>
    <row r="36" spans="2:43" ht="30" customHeight="1">
      <c r="B36" s="156" t="s">
        <v>1352</v>
      </c>
      <c r="C36" s="65" t="s">
        <v>1353</v>
      </c>
      <c r="D36" s="66" t="s">
        <v>1354</v>
      </c>
      <c r="E36" s="157" t="s">
        <v>1355</v>
      </c>
      <c r="F36" s="158" t="s">
        <v>56</v>
      </c>
      <c r="G36" s="158" t="s">
        <v>56</v>
      </c>
      <c r="H36" s="159" t="s">
        <v>453</v>
      </c>
      <c r="I36" s="159" t="s">
        <v>1356</v>
      </c>
      <c r="J36" s="159" t="s">
        <v>692</v>
      </c>
      <c r="K36" s="159" t="s">
        <v>458</v>
      </c>
      <c r="L36" s="159" t="s">
        <v>1232</v>
      </c>
      <c r="M36" s="160">
        <v>2765</v>
      </c>
      <c r="N36" s="161" t="s">
        <v>1309</v>
      </c>
      <c r="O36" s="162">
        <v>14842368.960000001</v>
      </c>
      <c r="P36" s="163" t="s">
        <v>1357</v>
      </c>
      <c r="Q36" s="168" t="s">
        <v>821</v>
      </c>
      <c r="R36" s="169" t="s">
        <v>821</v>
      </c>
      <c r="S36" s="169" t="s">
        <v>821</v>
      </c>
      <c r="T36" s="171" t="s">
        <v>821</v>
      </c>
      <c r="U36" s="143">
        <v>1</v>
      </c>
      <c r="V36" s="151"/>
      <c r="W36" s="164" t="str">
        <f>LEFT(B36,2)</f>
        <v>HO</v>
      </c>
      <c r="X36" s="153">
        <f t="shared" ref="X36:AF45" si="6">IF($W36=X$3,1,0)</f>
        <v>0</v>
      </c>
      <c r="Y36" s="153">
        <f t="shared" si="6"/>
        <v>0</v>
      </c>
      <c r="Z36" s="153">
        <f t="shared" si="6"/>
        <v>0</v>
      </c>
      <c r="AA36" s="153">
        <f t="shared" si="6"/>
        <v>0</v>
      </c>
      <c r="AB36" s="153">
        <f t="shared" si="6"/>
        <v>0</v>
      </c>
      <c r="AC36" s="153">
        <f t="shared" si="6"/>
        <v>0</v>
      </c>
      <c r="AD36" s="153">
        <f t="shared" si="6"/>
        <v>1</v>
      </c>
      <c r="AE36" s="153">
        <f t="shared" si="6"/>
        <v>0</v>
      </c>
      <c r="AF36" s="153">
        <f t="shared" si="6"/>
        <v>0</v>
      </c>
      <c r="AG36" s="153"/>
      <c r="AH36" s="153">
        <v>0</v>
      </c>
      <c r="AI36" s="153">
        <v>0</v>
      </c>
      <c r="AJ36" s="153">
        <v>1</v>
      </c>
      <c r="AK36" s="153">
        <v>0</v>
      </c>
      <c r="AL36" s="153">
        <v>0</v>
      </c>
      <c r="AM36" s="153">
        <v>1</v>
      </c>
      <c r="AN36" s="153"/>
      <c r="AO36" s="153" t="str">
        <f>IF(AH36=1,"A1",IF(AI36=1,"A2",IF(AJ36=1,"A3",0)))</f>
        <v>A3</v>
      </c>
      <c r="AP36" s="153" t="str">
        <f>IF(AK36=1,"B1",IF(AL36=1,"B2",IF(AM36=1,"B3",0)))</f>
        <v>B3</v>
      </c>
      <c r="AQ36" s="229" t="str">
        <f>CONCATENATE(AO36,";",AP36)</f>
        <v>A3;B3</v>
      </c>
    </row>
    <row r="37" spans="2:43" ht="30" customHeight="1">
      <c r="B37" s="166" t="s">
        <v>1358</v>
      </c>
      <c r="C37" s="17" t="s">
        <v>1359</v>
      </c>
      <c r="D37" s="67" t="s">
        <v>1354</v>
      </c>
      <c r="E37" s="154" t="s">
        <v>1360</v>
      </c>
      <c r="F37" s="140" t="s">
        <v>56</v>
      </c>
      <c r="G37" s="140" t="s">
        <v>56</v>
      </c>
      <c r="H37" s="167" t="s">
        <v>453</v>
      </c>
      <c r="I37" s="167" t="s">
        <v>1356</v>
      </c>
      <c r="J37" s="167" t="s">
        <v>692</v>
      </c>
      <c r="K37" s="167" t="s">
        <v>623</v>
      </c>
      <c r="L37" s="167" t="s">
        <v>1232</v>
      </c>
      <c r="M37" s="168" t="s">
        <v>18</v>
      </c>
      <c r="N37" s="143" t="s">
        <v>18</v>
      </c>
      <c r="O37" s="169" t="s">
        <v>18</v>
      </c>
      <c r="P37" s="145" t="s">
        <v>18</v>
      </c>
      <c r="Q37" s="146"/>
      <c r="R37" s="148"/>
      <c r="S37" s="151"/>
      <c r="T37" s="150"/>
      <c r="U37" s="143">
        <v>1</v>
      </c>
      <c r="V37" s="151"/>
      <c r="W37" s="164" t="str">
        <f>LEFT(B37,2)</f>
        <v>HO</v>
      </c>
      <c r="X37" s="153">
        <f t="shared" si="6"/>
        <v>0</v>
      </c>
      <c r="Y37" s="153">
        <f t="shared" si="6"/>
        <v>0</v>
      </c>
      <c r="Z37" s="153">
        <f t="shared" si="6"/>
        <v>0</v>
      </c>
      <c r="AA37" s="153">
        <f t="shared" si="6"/>
        <v>0</v>
      </c>
      <c r="AB37" s="153">
        <f t="shared" si="6"/>
        <v>0</v>
      </c>
      <c r="AC37" s="153">
        <f t="shared" si="6"/>
        <v>0</v>
      </c>
      <c r="AD37" s="153">
        <f t="shared" si="6"/>
        <v>1</v>
      </c>
      <c r="AE37" s="153">
        <f t="shared" si="6"/>
        <v>0</v>
      </c>
      <c r="AF37" s="153">
        <f t="shared" si="6"/>
        <v>0</v>
      </c>
      <c r="AG37" s="153"/>
      <c r="AH37" s="153">
        <v>1</v>
      </c>
      <c r="AI37" s="153">
        <v>0</v>
      </c>
      <c r="AJ37" s="153">
        <v>0</v>
      </c>
      <c r="AK37" s="153">
        <v>1</v>
      </c>
      <c r="AL37" s="153">
        <v>0</v>
      </c>
      <c r="AM37" s="153">
        <v>0</v>
      </c>
      <c r="AN37" s="153"/>
      <c r="AO37" s="153" t="str">
        <f>IF(AH37=1,"A1",IF(AI37=1,"A2",IF(AJ37=1,"A3",0)))</f>
        <v>A1</v>
      </c>
      <c r="AP37" s="153" t="str">
        <f>IF(AK37=1,"B1",IF(AL37=1,"B2",IF(AM37=1,"B3",0)))</f>
        <v>B1</v>
      </c>
      <c r="AQ37" s="229" t="str">
        <f>CONCATENATE(AO37,";",AP37)</f>
        <v>A1;B1</v>
      </c>
    </row>
    <row r="38" spans="2:43">
      <c r="B38" s="166"/>
      <c r="C38" s="210"/>
      <c r="D38" s="206"/>
      <c r="E38" s="206"/>
      <c r="F38" s="167"/>
      <c r="G38" s="167"/>
      <c r="H38" s="2"/>
      <c r="I38" s="167"/>
      <c r="J38" s="167"/>
      <c r="K38" s="167"/>
      <c r="L38" s="2"/>
      <c r="M38" s="147"/>
      <c r="N38" s="143"/>
      <c r="O38" s="143"/>
      <c r="P38" s="145"/>
      <c r="Q38" s="228"/>
      <c r="R38" s="148"/>
      <c r="S38" s="151"/>
      <c r="T38" s="150"/>
      <c r="U38" s="143"/>
      <c r="V38" s="151"/>
      <c r="W38" s="164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224"/>
    </row>
    <row r="39" spans="2:43">
      <c r="B39" s="166"/>
      <c r="C39" s="210"/>
      <c r="D39" s="206"/>
      <c r="E39" s="206"/>
      <c r="F39" s="167"/>
      <c r="G39" s="167"/>
      <c r="H39" s="2"/>
      <c r="I39" s="167"/>
      <c r="J39" s="167"/>
      <c r="K39" s="167"/>
      <c r="L39" s="2"/>
      <c r="M39" s="147"/>
      <c r="N39" s="143"/>
      <c r="O39" s="143"/>
      <c r="P39" s="145"/>
      <c r="Q39" s="228"/>
      <c r="R39" s="148"/>
      <c r="S39" s="151"/>
      <c r="T39" s="150"/>
      <c r="U39" s="143"/>
      <c r="V39" s="151"/>
      <c r="W39" s="164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224"/>
    </row>
    <row r="40" spans="2:43" ht="27" customHeight="1">
      <c r="B40" s="124" t="s">
        <v>358</v>
      </c>
      <c r="C40" s="124"/>
      <c r="D40" s="206"/>
      <c r="E40" s="206"/>
      <c r="F40" s="167"/>
      <c r="G40" s="167"/>
      <c r="H40" s="167"/>
      <c r="I40" s="167"/>
      <c r="J40" s="167"/>
      <c r="K40" s="167"/>
      <c r="L40" s="167"/>
      <c r="M40" s="168"/>
      <c r="N40" s="143"/>
      <c r="O40" s="143"/>
      <c r="P40" s="145"/>
      <c r="Q40" s="168"/>
      <c r="R40" s="148"/>
      <c r="S40" s="169"/>
      <c r="T40" s="150"/>
      <c r="U40" s="143"/>
      <c r="V40" s="151"/>
      <c r="W40" s="164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224"/>
    </row>
    <row r="41" spans="2:43" ht="30">
      <c r="B41" s="156" t="s">
        <v>1361</v>
      </c>
      <c r="C41" s="65" t="s">
        <v>1362</v>
      </c>
      <c r="D41" s="66" t="s">
        <v>1346</v>
      </c>
      <c r="E41" s="157" t="s">
        <v>1363</v>
      </c>
      <c r="F41" s="158" t="s">
        <v>56</v>
      </c>
      <c r="G41" s="158" t="s">
        <v>56</v>
      </c>
      <c r="H41" s="159" t="s">
        <v>1343</v>
      </c>
      <c r="I41" s="159" t="s">
        <v>1356</v>
      </c>
      <c r="J41" s="159" t="s">
        <v>692</v>
      </c>
      <c r="K41" s="159" t="s">
        <v>458</v>
      </c>
      <c r="L41" s="159" t="s">
        <v>457</v>
      </c>
      <c r="M41" s="160">
        <v>2174</v>
      </c>
      <c r="N41" s="161" t="s">
        <v>1309</v>
      </c>
      <c r="O41" s="162">
        <v>1299600</v>
      </c>
      <c r="P41" s="163" t="s">
        <v>1318</v>
      </c>
      <c r="Q41" s="168" t="s">
        <v>821</v>
      </c>
      <c r="R41" s="169" t="s">
        <v>821</v>
      </c>
      <c r="S41" s="169" t="s">
        <v>821</v>
      </c>
      <c r="T41" s="171" t="s">
        <v>821</v>
      </c>
      <c r="U41" s="143">
        <v>1</v>
      </c>
      <c r="V41" s="151"/>
      <c r="W41" s="164" t="str">
        <f>LEFT(B41,2)</f>
        <v>SA</v>
      </c>
      <c r="X41" s="153">
        <f t="shared" si="6"/>
        <v>0</v>
      </c>
      <c r="Y41" s="153">
        <f t="shared" si="6"/>
        <v>0</v>
      </c>
      <c r="Z41" s="153">
        <f t="shared" si="6"/>
        <v>0</v>
      </c>
      <c r="AA41" s="153">
        <f t="shared" si="6"/>
        <v>0</v>
      </c>
      <c r="AB41" s="153">
        <f t="shared" si="6"/>
        <v>0</v>
      </c>
      <c r="AC41" s="153">
        <f t="shared" si="6"/>
        <v>0</v>
      </c>
      <c r="AD41" s="153">
        <f t="shared" si="6"/>
        <v>0</v>
      </c>
      <c r="AE41" s="153">
        <f t="shared" si="6"/>
        <v>1</v>
      </c>
      <c r="AF41" s="153">
        <f t="shared" si="6"/>
        <v>0</v>
      </c>
      <c r="AG41" s="153"/>
      <c r="AH41" s="153">
        <v>0</v>
      </c>
      <c r="AI41" s="153">
        <v>0</v>
      </c>
      <c r="AJ41" s="153">
        <v>1</v>
      </c>
      <c r="AK41" s="153">
        <v>0</v>
      </c>
      <c r="AL41" s="153">
        <v>0</v>
      </c>
      <c r="AM41" s="153">
        <v>1</v>
      </c>
      <c r="AN41" s="153"/>
      <c r="AO41" s="153" t="str">
        <f>IF(AH41=1,"A1",IF(AI41=1,"A2",IF(AJ41=1,"A3",0)))</f>
        <v>A3</v>
      </c>
      <c r="AP41" s="153" t="str">
        <f>IF(AK41=1,"B1",IF(AL41=1,"B2",IF(AM41=1,"B3",0)))</f>
        <v>B3</v>
      </c>
      <c r="AQ41" s="229" t="str">
        <f>CONCATENATE(AO41,";",AP41)</f>
        <v>A3;B3</v>
      </c>
    </row>
    <row r="42" spans="2:43">
      <c r="B42" s="166"/>
      <c r="C42" s="17"/>
      <c r="D42" s="67"/>
      <c r="E42" s="154"/>
      <c r="F42" s="140"/>
      <c r="G42" s="140"/>
      <c r="H42" s="167"/>
      <c r="I42" s="167"/>
      <c r="J42" s="167"/>
      <c r="K42" s="167"/>
      <c r="L42" s="167"/>
      <c r="M42" s="168"/>
      <c r="N42" s="143"/>
      <c r="O42" s="169"/>
      <c r="P42" s="145"/>
      <c r="Q42" s="228"/>
      <c r="R42" s="148"/>
      <c r="S42" s="151"/>
      <c r="T42" s="150"/>
      <c r="U42" s="143"/>
      <c r="V42" s="151"/>
      <c r="W42" s="164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224"/>
    </row>
    <row r="43" spans="2:43">
      <c r="B43" s="166"/>
      <c r="C43" s="210"/>
      <c r="D43" s="206"/>
      <c r="E43" s="206"/>
      <c r="F43" s="167"/>
      <c r="G43" s="167"/>
      <c r="H43" s="2"/>
      <c r="I43" s="167"/>
      <c r="J43" s="167"/>
      <c r="K43" s="167"/>
      <c r="L43" s="2"/>
      <c r="M43" s="147"/>
      <c r="N43" s="143"/>
      <c r="O43" s="143"/>
      <c r="P43" s="145"/>
      <c r="Q43" s="228"/>
      <c r="R43" s="148"/>
      <c r="S43" s="151"/>
      <c r="T43" s="150"/>
      <c r="U43" s="143"/>
      <c r="V43" s="151"/>
      <c r="W43" s="164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224"/>
    </row>
    <row r="44" spans="2:43" ht="27" customHeight="1">
      <c r="B44" s="124" t="s">
        <v>371</v>
      </c>
      <c r="C44" s="124"/>
      <c r="D44" s="206"/>
      <c r="E44" s="206"/>
      <c r="F44" s="167"/>
      <c r="G44" s="167"/>
      <c r="H44" s="2"/>
      <c r="I44" s="167"/>
      <c r="J44" s="167"/>
      <c r="K44" s="167"/>
      <c r="L44" s="2"/>
      <c r="M44" s="147"/>
      <c r="N44" s="143"/>
      <c r="O44" s="143"/>
      <c r="P44" s="145"/>
      <c r="Q44" s="228"/>
      <c r="R44" s="148"/>
      <c r="S44" s="151"/>
      <c r="T44" s="150"/>
      <c r="U44" s="143"/>
      <c r="V44" s="151"/>
      <c r="W44" s="164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224"/>
    </row>
    <row r="45" spans="2:43" ht="30" customHeight="1">
      <c r="B45" s="156" t="s">
        <v>1364</v>
      </c>
      <c r="C45" s="65" t="s">
        <v>1365</v>
      </c>
      <c r="D45" s="66" t="s">
        <v>22</v>
      </c>
      <c r="E45" s="157" t="s">
        <v>1366</v>
      </c>
      <c r="F45" s="158" t="s">
        <v>56</v>
      </c>
      <c r="G45" s="158" t="s">
        <v>56</v>
      </c>
      <c r="H45" s="159" t="s">
        <v>453</v>
      </c>
      <c r="I45" s="159" t="s">
        <v>22</v>
      </c>
      <c r="J45" s="159" t="s">
        <v>22</v>
      </c>
      <c r="K45" s="159" t="s">
        <v>458</v>
      </c>
      <c r="L45" s="159" t="s">
        <v>22</v>
      </c>
      <c r="M45" s="160" t="s">
        <v>18</v>
      </c>
      <c r="N45" s="161" t="s">
        <v>18</v>
      </c>
      <c r="O45" s="162" t="s">
        <v>18</v>
      </c>
      <c r="P45" s="163" t="s">
        <v>18</v>
      </c>
      <c r="Q45" s="168" t="s">
        <v>821</v>
      </c>
      <c r="R45" s="169" t="s">
        <v>821</v>
      </c>
      <c r="S45" s="169" t="s">
        <v>821</v>
      </c>
      <c r="T45" s="171" t="s">
        <v>821</v>
      </c>
      <c r="U45" s="143">
        <v>1</v>
      </c>
      <c r="V45" s="151"/>
      <c r="W45" s="164" t="str">
        <f t="shared" ref="W45:W55" si="7">LEFT(B45,2)</f>
        <v>TR</v>
      </c>
      <c r="X45" s="153">
        <f t="shared" si="6"/>
        <v>0</v>
      </c>
      <c r="Y45" s="153">
        <f t="shared" si="6"/>
        <v>0</v>
      </c>
      <c r="Z45" s="153">
        <f t="shared" si="6"/>
        <v>0</v>
      </c>
      <c r="AA45" s="153">
        <f t="shared" si="6"/>
        <v>0</v>
      </c>
      <c r="AB45" s="153">
        <f t="shared" si="6"/>
        <v>0</v>
      </c>
      <c r="AC45" s="153">
        <f t="shared" si="6"/>
        <v>0</v>
      </c>
      <c r="AD45" s="153">
        <f t="shared" si="6"/>
        <v>0</v>
      </c>
      <c r="AE45" s="153">
        <f t="shared" si="6"/>
        <v>0</v>
      </c>
      <c r="AF45" s="153">
        <f t="shared" si="6"/>
        <v>1</v>
      </c>
      <c r="AG45" s="153"/>
      <c r="AH45" s="153">
        <v>0</v>
      </c>
      <c r="AI45" s="153">
        <v>0</v>
      </c>
      <c r="AJ45" s="153">
        <v>1</v>
      </c>
      <c r="AK45" s="153">
        <v>0</v>
      </c>
      <c r="AL45" s="153">
        <v>0</v>
      </c>
      <c r="AM45" s="153">
        <v>1</v>
      </c>
      <c r="AN45" s="153"/>
      <c r="AO45" s="153" t="str">
        <f>IF(AH45=1,"A1",IF(AI45=1,"A2",IF(AJ45=1,"A3",0)))</f>
        <v>A3</v>
      </c>
      <c r="AP45" s="153" t="str">
        <f>IF(AK45=1,"B1",IF(AL45=1,"B2",IF(AM45=1,"B3",0)))</f>
        <v>B3</v>
      </c>
      <c r="AQ45" s="229" t="str">
        <f>CONCATENATE(AO45,";",AP45)</f>
        <v>A3;B3</v>
      </c>
    </row>
    <row r="46" spans="2:43" ht="21.95" customHeight="1">
      <c r="B46" s="166" t="s">
        <v>1367</v>
      </c>
      <c r="C46" s="17" t="s">
        <v>1368</v>
      </c>
      <c r="D46" s="67" t="s">
        <v>1369</v>
      </c>
      <c r="E46" s="154" t="s">
        <v>1370</v>
      </c>
      <c r="F46" s="140" t="s">
        <v>56</v>
      </c>
      <c r="G46" s="140" t="s">
        <v>56</v>
      </c>
      <c r="H46" s="167" t="s">
        <v>453</v>
      </c>
      <c r="I46" s="167" t="s">
        <v>691</v>
      </c>
      <c r="J46" s="167" t="s">
        <v>622</v>
      </c>
      <c r="K46" s="167" t="s">
        <v>458</v>
      </c>
      <c r="L46" s="167" t="s">
        <v>454</v>
      </c>
      <c r="M46" s="168" t="s">
        <v>18</v>
      </c>
      <c r="N46" s="143" t="s">
        <v>18</v>
      </c>
      <c r="O46" s="169" t="s">
        <v>18</v>
      </c>
      <c r="P46" s="145" t="s">
        <v>18</v>
      </c>
      <c r="Q46" s="168" t="s">
        <v>821</v>
      </c>
      <c r="R46" s="169" t="s">
        <v>821</v>
      </c>
      <c r="S46" s="169" t="s">
        <v>821</v>
      </c>
      <c r="T46" s="171" t="s">
        <v>821</v>
      </c>
      <c r="U46" s="143">
        <v>0</v>
      </c>
      <c r="V46" s="151"/>
      <c r="W46" s="164" t="str">
        <f t="shared" si="7"/>
        <v>TR</v>
      </c>
      <c r="X46" s="153">
        <f t="shared" ref="X46:AF46" si="8">IF($W46=X$3,1,0)</f>
        <v>0</v>
      </c>
      <c r="Y46" s="153">
        <f t="shared" si="8"/>
        <v>0</v>
      </c>
      <c r="Z46" s="153">
        <f t="shared" si="8"/>
        <v>0</v>
      </c>
      <c r="AA46" s="153">
        <f t="shared" si="8"/>
        <v>0</v>
      </c>
      <c r="AB46" s="153">
        <f t="shared" si="8"/>
        <v>0</v>
      </c>
      <c r="AC46" s="153">
        <f t="shared" si="8"/>
        <v>0</v>
      </c>
      <c r="AD46" s="153">
        <f t="shared" si="8"/>
        <v>0</v>
      </c>
      <c r="AE46" s="153">
        <f t="shared" si="8"/>
        <v>0</v>
      </c>
      <c r="AF46" s="153">
        <f t="shared" si="8"/>
        <v>1</v>
      </c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224"/>
    </row>
    <row r="47" spans="2:43" ht="21.95" customHeight="1">
      <c r="B47" s="156" t="s">
        <v>1371</v>
      </c>
      <c r="C47" s="65" t="s">
        <v>1372</v>
      </c>
      <c r="D47" s="66" t="s">
        <v>1373</v>
      </c>
      <c r="E47" s="157" t="s">
        <v>1374</v>
      </c>
      <c r="F47" s="158" t="s">
        <v>56</v>
      </c>
      <c r="G47" s="158" t="s">
        <v>56</v>
      </c>
      <c r="H47" s="159" t="s">
        <v>453</v>
      </c>
      <c r="I47" s="159" t="s">
        <v>691</v>
      </c>
      <c r="J47" s="159" t="s">
        <v>622</v>
      </c>
      <c r="K47" s="159" t="s">
        <v>458</v>
      </c>
      <c r="L47" s="159" t="s">
        <v>452</v>
      </c>
      <c r="M47" s="160">
        <v>72035</v>
      </c>
      <c r="N47" s="161" t="s">
        <v>1309</v>
      </c>
      <c r="O47" s="162" t="s">
        <v>18</v>
      </c>
      <c r="P47" s="163" t="s">
        <v>18</v>
      </c>
      <c r="Q47" s="168" t="s">
        <v>821</v>
      </c>
      <c r="R47" s="169" t="s">
        <v>821</v>
      </c>
      <c r="S47" s="169" t="s">
        <v>821</v>
      </c>
      <c r="T47" s="171" t="s">
        <v>821</v>
      </c>
      <c r="U47" s="143">
        <v>0</v>
      </c>
      <c r="V47" s="151"/>
      <c r="W47" s="164" t="str">
        <f t="shared" si="7"/>
        <v>TR</v>
      </c>
      <c r="X47" s="153">
        <f t="shared" ref="X47:AF52" si="9">IF($W47=X$3,1,0)</f>
        <v>0</v>
      </c>
      <c r="Y47" s="153">
        <f t="shared" si="9"/>
        <v>0</v>
      </c>
      <c r="Z47" s="153">
        <f t="shared" si="9"/>
        <v>0</v>
      </c>
      <c r="AA47" s="153">
        <f t="shared" si="9"/>
        <v>0</v>
      </c>
      <c r="AB47" s="153">
        <f t="shared" si="9"/>
        <v>0</v>
      </c>
      <c r="AC47" s="153">
        <f t="shared" si="9"/>
        <v>0</v>
      </c>
      <c r="AD47" s="153">
        <f t="shared" si="9"/>
        <v>0</v>
      </c>
      <c r="AE47" s="153">
        <f t="shared" si="9"/>
        <v>0</v>
      </c>
      <c r="AF47" s="153">
        <f t="shared" si="9"/>
        <v>1</v>
      </c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229"/>
    </row>
    <row r="48" spans="2:43" ht="30" customHeight="1">
      <c r="B48" s="166" t="s">
        <v>1375</v>
      </c>
      <c r="C48" s="17" t="s">
        <v>1376</v>
      </c>
      <c r="D48" s="67" t="s">
        <v>1377</v>
      </c>
      <c r="E48" s="154" t="s">
        <v>1378</v>
      </c>
      <c r="F48" s="140" t="s">
        <v>56</v>
      </c>
      <c r="G48" s="140" t="s">
        <v>56</v>
      </c>
      <c r="H48" s="167" t="s">
        <v>453</v>
      </c>
      <c r="I48" s="167" t="s">
        <v>691</v>
      </c>
      <c r="J48" s="167" t="s">
        <v>622</v>
      </c>
      <c r="K48" s="167" t="s">
        <v>458</v>
      </c>
      <c r="L48" s="167" t="s">
        <v>452</v>
      </c>
      <c r="M48" s="168">
        <v>3772</v>
      </c>
      <c r="N48" s="143" t="s">
        <v>1309</v>
      </c>
      <c r="O48" s="169" t="s">
        <v>18</v>
      </c>
      <c r="P48" s="145" t="s">
        <v>18</v>
      </c>
      <c r="Q48" s="168" t="s">
        <v>821</v>
      </c>
      <c r="R48" s="169" t="s">
        <v>821</v>
      </c>
      <c r="S48" s="169" t="s">
        <v>821</v>
      </c>
      <c r="T48" s="171" t="s">
        <v>821</v>
      </c>
      <c r="U48" s="143">
        <v>0</v>
      </c>
      <c r="V48" s="151"/>
      <c r="W48" s="164" t="str">
        <f t="shared" si="7"/>
        <v>TR</v>
      </c>
      <c r="X48" s="153">
        <f t="shared" si="9"/>
        <v>0</v>
      </c>
      <c r="Y48" s="153">
        <f t="shared" si="9"/>
        <v>0</v>
      </c>
      <c r="Z48" s="153">
        <f t="shared" si="9"/>
        <v>0</v>
      </c>
      <c r="AA48" s="153">
        <f t="shared" si="9"/>
        <v>0</v>
      </c>
      <c r="AB48" s="153">
        <f t="shared" si="9"/>
        <v>0</v>
      </c>
      <c r="AC48" s="153">
        <f t="shared" si="9"/>
        <v>0</v>
      </c>
      <c r="AD48" s="153">
        <f t="shared" si="9"/>
        <v>0</v>
      </c>
      <c r="AE48" s="153">
        <f t="shared" si="9"/>
        <v>0</v>
      </c>
      <c r="AF48" s="153">
        <f t="shared" si="9"/>
        <v>1</v>
      </c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224"/>
    </row>
    <row r="49" spans="2:43" ht="30">
      <c r="B49" s="156" t="s">
        <v>1379</v>
      </c>
      <c r="C49" s="65" t="s">
        <v>1380</v>
      </c>
      <c r="D49" s="66" t="s">
        <v>1381</v>
      </c>
      <c r="E49" s="157" t="s">
        <v>1382</v>
      </c>
      <c r="F49" s="158" t="s">
        <v>56</v>
      </c>
      <c r="G49" s="158" t="s">
        <v>56</v>
      </c>
      <c r="H49" s="159" t="s">
        <v>453</v>
      </c>
      <c r="I49" s="159" t="s">
        <v>1238</v>
      </c>
      <c r="J49" s="159" t="s">
        <v>622</v>
      </c>
      <c r="K49" s="159" t="s">
        <v>458</v>
      </c>
      <c r="L49" s="159" t="s">
        <v>457</v>
      </c>
      <c r="M49" s="160">
        <v>1203</v>
      </c>
      <c r="N49" s="161" t="s">
        <v>1309</v>
      </c>
      <c r="O49" s="162" t="s">
        <v>18</v>
      </c>
      <c r="P49" s="163" t="s">
        <v>18</v>
      </c>
      <c r="Q49" s="168" t="s">
        <v>821</v>
      </c>
      <c r="R49" s="169" t="s">
        <v>821</v>
      </c>
      <c r="S49" s="169" t="s">
        <v>821</v>
      </c>
      <c r="T49" s="171" t="s">
        <v>821</v>
      </c>
      <c r="U49" s="143">
        <v>0</v>
      </c>
      <c r="V49" s="153"/>
      <c r="W49" s="164" t="str">
        <f t="shared" si="7"/>
        <v>TR</v>
      </c>
      <c r="X49" s="153">
        <f t="shared" ref="X49:AF51" si="10">IF($W49=X$3,1,0)</f>
        <v>0</v>
      </c>
      <c r="Y49" s="153">
        <f t="shared" si="10"/>
        <v>0</v>
      </c>
      <c r="Z49" s="153">
        <f t="shared" si="10"/>
        <v>0</v>
      </c>
      <c r="AA49" s="153">
        <f t="shared" si="10"/>
        <v>0</v>
      </c>
      <c r="AB49" s="153">
        <f t="shared" si="10"/>
        <v>0</v>
      </c>
      <c r="AC49" s="153">
        <f t="shared" si="10"/>
        <v>0</v>
      </c>
      <c r="AD49" s="153">
        <f t="shared" si="10"/>
        <v>0</v>
      </c>
      <c r="AE49" s="153">
        <f t="shared" si="10"/>
        <v>0</v>
      </c>
      <c r="AF49" s="153">
        <f t="shared" si="10"/>
        <v>1</v>
      </c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229"/>
    </row>
    <row r="50" spans="2:43" ht="30" customHeight="1">
      <c r="B50" s="166" t="s">
        <v>1383</v>
      </c>
      <c r="C50" s="17" t="s">
        <v>1384</v>
      </c>
      <c r="D50" s="67" t="s">
        <v>1385</v>
      </c>
      <c r="E50" s="154" t="s">
        <v>1386</v>
      </c>
      <c r="F50" s="140" t="s">
        <v>56</v>
      </c>
      <c r="G50" s="140" t="s">
        <v>56</v>
      </c>
      <c r="H50" s="167" t="s">
        <v>453</v>
      </c>
      <c r="I50" s="167" t="s">
        <v>691</v>
      </c>
      <c r="J50" s="167" t="s">
        <v>622</v>
      </c>
      <c r="K50" s="167" t="s">
        <v>458</v>
      </c>
      <c r="L50" s="167" t="s">
        <v>455</v>
      </c>
      <c r="M50" s="168" t="s">
        <v>18</v>
      </c>
      <c r="N50" s="143" t="s">
        <v>18</v>
      </c>
      <c r="O50" s="169" t="s">
        <v>18</v>
      </c>
      <c r="P50" s="145" t="s">
        <v>18</v>
      </c>
      <c r="Q50" s="168" t="s">
        <v>821</v>
      </c>
      <c r="R50" s="169" t="s">
        <v>821</v>
      </c>
      <c r="S50" s="169" t="s">
        <v>821</v>
      </c>
      <c r="T50" s="171" t="s">
        <v>821</v>
      </c>
      <c r="U50" s="143">
        <v>0</v>
      </c>
      <c r="V50" s="151"/>
      <c r="W50" s="164" t="str">
        <f t="shared" si="7"/>
        <v>TR</v>
      </c>
      <c r="X50" s="153">
        <f t="shared" si="10"/>
        <v>0</v>
      </c>
      <c r="Y50" s="153">
        <f t="shared" si="10"/>
        <v>0</v>
      </c>
      <c r="Z50" s="153">
        <f t="shared" si="10"/>
        <v>0</v>
      </c>
      <c r="AA50" s="153">
        <f t="shared" si="10"/>
        <v>0</v>
      </c>
      <c r="AB50" s="153">
        <f t="shared" si="10"/>
        <v>0</v>
      </c>
      <c r="AC50" s="153">
        <f t="shared" si="10"/>
        <v>0</v>
      </c>
      <c r="AD50" s="153">
        <f t="shared" si="10"/>
        <v>0</v>
      </c>
      <c r="AE50" s="153">
        <f t="shared" si="10"/>
        <v>0</v>
      </c>
      <c r="AF50" s="153">
        <f t="shared" si="10"/>
        <v>1</v>
      </c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224"/>
    </row>
    <row r="51" spans="2:43" ht="30" customHeight="1">
      <c r="B51" s="156" t="s">
        <v>1387</v>
      </c>
      <c r="C51" s="65" t="s">
        <v>1388</v>
      </c>
      <c r="D51" s="66" t="s">
        <v>1389</v>
      </c>
      <c r="E51" s="157" t="s">
        <v>1390</v>
      </c>
      <c r="F51" s="158" t="s">
        <v>56</v>
      </c>
      <c r="G51" s="158" t="s">
        <v>56</v>
      </c>
      <c r="H51" s="159" t="s">
        <v>453</v>
      </c>
      <c r="I51" s="159" t="s">
        <v>691</v>
      </c>
      <c r="J51" s="159" t="s">
        <v>472</v>
      </c>
      <c r="K51" s="159" t="s">
        <v>458</v>
      </c>
      <c r="L51" s="159" t="s">
        <v>451</v>
      </c>
      <c r="M51" s="160">
        <v>12237</v>
      </c>
      <c r="N51" s="161" t="s">
        <v>1309</v>
      </c>
      <c r="O51" s="162" t="s">
        <v>18</v>
      </c>
      <c r="P51" s="163" t="s">
        <v>18</v>
      </c>
      <c r="Q51" s="168" t="s">
        <v>821</v>
      </c>
      <c r="R51" s="169" t="s">
        <v>821</v>
      </c>
      <c r="S51" s="169" t="s">
        <v>821</v>
      </c>
      <c r="T51" s="171" t="s">
        <v>821</v>
      </c>
      <c r="U51" s="143">
        <v>0</v>
      </c>
      <c r="V51" s="151"/>
      <c r="W51" s="164" t="str">
        <f t="shared" si="7"/>
        <v>TR</v>
      </c>
      <c r="X51" s="153">
        <f t="shared" si="10"/>
        <v>0</v>
      </c>
      <c r="Y51" s="153">
        <f t="shared" si="10"/>
        <v>0</v>
      </c>
      <c r="Z51" s="153">
        <f t="shared" si="10"/>
        <v>0</v>
      </c>
      <c r="AA51" s="153">
        <f t="shared" si="10"/>
        <v>0</v>
      </c>
      <c r="AB51" s="153">
        <f t="shared" si="10"/>
        <v>0</v>
      </c>
      <c r="AC51" s="153">
        <f t="shared" si="10"/>
        <v>0</v>
      </c>
      <c r="AD51" s="153">
        <f t="shared" si="10"/>
        <v>0</v>
      </c>
      <c r="AE51" s="153">
        <f t="shared" si="10"/>
        <v>0</v>
      </c>
      <c r="AF51" s="153">
        <f t="shared" si="10"/>
        <v>1</v>
      </c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229"/>
    </row>
    <row r="52" spans="2:43" ht="30">
      <c r="B52" s="166" t="s">
        <v>1391</v>
      </c>
      <c r="C52" s="17" t="s">
        <v>1392</v>
      </c>
      <c r="D52" s="67" t="s">
        <v>1393</v>
      </c>
      <c r="E52" s="154" t="s">
        <v>1394</v>
      </c>
      <c r="F52" s="140" t="s">
        <v>56</v>
      </c>
      <c r="G52" s="140" t="s">
        <v>56</v>
      </c>
      <c r="H52" s="167" t="s">
        <v>453</v>
      </c>
      <c r="I52" s="167" t="s">
        <v>691</v>
      </c>
      <c r="J52" s="167" t="s">
        <v>472</v>
      </c>
      <c r="K52" s="167" t="s">
        <v>458</v>
      </c>
      <c r="L52" s="167" t="s">
        <v>453</v>
      </c>
      <c r="M52" s="168">
        <v>964</v>
      </c>
      <c r="N52" s="143" t="s">
        <v>1395</v>
      </c>
      <c r="O52" s="169">
        <v>1120503</v>
      </c>
      <c r="P52" s="145" t="s">
        <v>1396</v>
      </c>
      <c r="Q52" s="168" t="s">
        <v>821</v>
      </c>
      <c r="R52" s="169" t="s">
        <v>821</v>
      </c>
      <c r="S52" s="169" t="s">
        <v>821</v>
      </c>
      <c r="T52" s="171" t="s">
        <v>821</v>
      </c>
      <c r="U52" s="143">
        <v>0</v>
      </c>
      <c r="V52" s="151"/>
      <c r="W52" s="164" t="str">
        <f t="shared" si="7"/>
        <v>TR</v>
      </c>
      <c r="X52" s="153">
        <f t="shared" si="9"/>
        <v>0</v>
      </c>
      <c r="Y52" s="153">
        <f t="shared" si="9"/>
        <v>0</v>
      </c>
      <c r="Z52" s="153">
        <f t="shared" si="9"/>
        <v>0</v>
      </c>
      <c r="AA52" s="153">
        <f t="shared" si="9"/>
        <v>0</v>
      </c>
      <c r="AB52" s="153">
        <f t="shared" si="9"/>
        <v>0</v>
      </c>
      <c r="AC52" s="153">
        <f t="shared" si="9"/>
        <v>0</v>
      </c>
      <c r="AD52" s="153">
        <f t="shared" si="9"/>
        <v>0</v>
      </c>
      <c r="AE52" s="153">
        <f t="shared" si="9"/>
        <v>0</v>
      </c>
      <c r="AF52" s="153">
        <f t="shared" si="9"/>
        <v>1</v>
      </c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224"/>
    </row>
    <row r="53" spans="2:43" ht="30">
      <c r="B53" s="156" t="s">
        <v>1397</v>
      </c>
      <c r="C53" s="65" t="s">
        <v>1398</v>
      </c>
      <c r="D53" s="66" t="s">
        <v>1399</v>
      </c>
      <c r="E53" s="157" t="s">
        <v>1400</v>
      </c>
      <c r="F53" s="158" t="s">
        <v>56</v>
      </c>
      <c r="G53" s="158" t="s">
        <v>56</v>
      </c>
      <c r="H53" s="159" t="s">
        <v>453</v>
      </c>
      <c r="I53" s="159" t="s">
        <v>691</v>
      </c>
      <c r="J53" s="159" t="s">
        <v>472</v>
      </c>
      <c r="K53" s="159" t="s">
        <v>458</v>
      </c>
      <c r="L53" s="159" t="s">
        <v>451</v>
      </c>
      <c r="M53" s="160">
        <v>41</v>
      </c>
      <c r="N53" s="161" t="s">
        <v>1309</v>
      </c>
      <c r="O53" s="162" t="s">
        <v>18</v>
      </c>
      <c r="P53" s="163" t="s">
        <v>18</v>
      </c>
      <c r="Q53" s="168" t="s">
        <v>821</v>
      </c>
      <c r="R53" s="169" t="s">
        <v>821</v>
      </c>
      <c r="S53" s="169" t="s">
        <v>821</v>
      </c>
      <c r="T53" s="171" t="s">
        <v>821</v>
      </c>
      <c r="U53" s="143">
        <v>0</v>
      </c>
      <c r="V53" s="151"/>
      <c r="W53" s="164" t="str">
        <f t="shared" si="7"/>
        <v>TR</v>
      </c>
      <c r="X53" s="153">
        <f t="shared" ref="X53:AF55" si="11">IF($W53=X$3,1,0)</f>
        <v>0</v>
      </c>
      <c r="Y53" s="153">
        <f t="shared" si="11"/>
        <v>0</v>
      </c>
      <c r="Z53" s="153">
        <f t="shared" si="11"/>
        <v>0</v>
      </c>
      <c r="AA53" s="153">
        <f t="shared" si="11"/>
        <v>0</v>
      </c>
      <c r="AB53" s="153">
        <f t="shared" si="11"/>
        <v>0</v>
      </c>
      <c r="AC53" s="153">
        <f t="shared" si="11"/>
        <v>0</v>
      </c>
      <c r="AD53" s="153">
        <f t="shared" si="11"/>
        <v>0</v>
      </c>
      <c r="AE53" s="153">
        <f t="shared" si="11"/>
        <v>0</v>
      </c>
      <c r="AF53" s="153">
        <f t="shared" si="11"/>
        <v>1</v>
      </c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229"/>
    </row>
    <row r="54" spans="2:43" ht="23.45" customHeight="1">
      <c r="B54" s="166" t="s">
        <v>1401</v>
      </c>
      <c r="C54" s="17" t="s">
        <v>1402</v>
      </c>
      <c r="D54" s="67" t="s">
        <v>1403</v>
      </c>
      <c r="E54" s="154" t="s">
        <v>1390</v>
      </c>
      <c r="F54" s="140" t="s">
        <v>56</v>
      </c>
      <c r="G54" s="140" t="s">
        <v>56</v>
      </c>
      <c r="H54" s="167" t="s">
        <v>453</v>
      </c>
      <c r="I54" s="167" t="s">
        <v>691</v>
      </c>
      <c r="J54" s="167" t="s">
        <v>472</v>
      </c>
      <c r="K54" s="167" t="s">
        <v>458</v>
      </c>
      <c r="L54" s="167" t="s">
        <v>451</v>
      </c>
      <c r="M54" s="168">
        <v>298</v>
      </c>
      <c r="N54" s="143" t="s">
        <v>1309</v>
      </c>
      <c r="O54" s="169" t="s">
        <v>18</v>
      </c>
      <c r="P54" s="145" t="s">
        <v>18</v>
      </c>
      <c r="Q54" s="168" t="s">
        <v>821</v>
      </c>
      <c r="R54" s="169" t="s">
        <v>821</v>
      </c>
      <c r="S54" s="169" t="s">
        <v>821</v>
      </c>
      <c r="T54" s="171" t="s">
        <v>821</v>
      </c>
      <c r="U54" s="143">
        <v>0</v>
      </c>
      <c r="V54" s="151"/>
      <c r="W54" s="164" t="str">
        <f t="shared" si="7"/>
        <v>TR</v>
      </c>
      <c r="X54" s="153">
        <f t="shared" si="11"/>
        <v>0</v>
      </c>
      <c r="Y54" s="153">
        <f t="shared" si="11"/>
        <v>0</v>
      </c>
      <c r="Z54" s="153">
        <f t="shared" si="11"/>
        <v>0</v>
      </c>
      <c r="AA54" s="153">
        <f t="shared" si="11"/>
        <v>0</v>
      </c>
      <c r="AB54" s="153">
        <f t="shared" si="11"/>
        <v>0</v>
      </c>
      <c r="AC54" s="153">
        <f t="shared" si="11"/>
        <v>0</v>
      </c>
      <c r="AD54" s="153">
        <f t="shared" si="11"/>
        <v>0</v>
      </c>
      <c r="AE54" s="153">
        <f t="shared" si="11"/>
        <v>0</v>
      </c>
      <c r="AF54" s="153">
        <f t="shared" si="11"/>
        <v>1</v>
      </c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224"/>
    </row>
    <row r="55" spans="2:43">
      <c r="B55" s="156" t="s">
        <v>1404</v>
      </c>
      <c r="C55" s="65" t="s">
        <v>1405</v>
      </c>
      <c r="D55" s="66" t="s">
        <v>1406</v>
      </c>
      <c r="E55" s="157" t="s">
        <v>1407</v>
      </c>
      <c r="F55" s="158" t="s">
        <v>56</v>
      </c>
      <c r="G55" s="158" t="s">
        <v>56</v>
      </c>
      <c r="H55" s="159" t="s">
        <v>453</v>
      </c>
      <c r="I55" s="159" t="s">
        <v>691</v>
      </c>
      <c r="J55" s="159" t="s">
        <v>472</v>
      </c>
      <c r="K55" s="159" t="s">
        <v>458</v>
      </c>
      <c r="L55" s="159" t="s">
        <v>450</v>
      </c>
      <c r="M55" s="160">
        <v>3333</v>
      </c>
      <c r="N55" s="161" t="s">
        <v>1408</v>
      </c>
      <c r="O55" s="162" t="s">
        <v>18</v>
      </c>
      <c r="P55" s="163" t="s">
        <v>18</v>
      </c>
      <c r="Q55" s="168" t="s">
        <v>821</v>
      </c>
      <c r="R55" s="169" t="s">
        <v>821</v>
      </c>
      <c r="S55" s="169" t="s">
        <v>821</v>
      </c>
      <c r="T55" s="171" t="s">
        <v>821</v>
      </c>
      <c r="U55" s="143">
        <v>0</v>
      </c>
      <c r="V55" s="153"/>
      <c r="W55" s="164" t="str">
        <f t="shared" si="7"/>
        <v>TR</v>
      </c>
      <c r="X55" s="153">
        <f t="shared" si="11"/>
        <v>0</v>
      </c>
      <c r="Y55" s="153">
        <f t="shared" si="11"/>
        <v>0</v>
      </c>
      <c r="Z55" s="153">
        <f t="shared" si="11"/>
        <v>0</v>
      </c>
      <c r="AA55" s="153">
        <f t="shared" si="11"/>
        <v>0</v>
      </c>
      <c r="AB55" s="153">
        <f t="shared" si="11"/>
        <v>0</v>
      </c>
      <c r="AC55" s="153">
        <f t="shared" si="11"/>
        <v>0</v>
      </c>
      <c r="AD55" s="153">
        <f t="shared" si="11"/>
        <v>0</v>
      </c>
      <c r="AE55" s="153">
        <f t="shared" si="11"/>
        <v>0</v>
      </c>
      <c r="AF55" s="153">
        <f t="shared" si="11"/>
        <v>1</v>
      </c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229"/>
    </row>
    <row r="56" spans="2:43">
      <c r="B56" s="166"/>
      <c r="C56" s="139"/>
      <c r="D56" s="206"/>
      <c r="E56" s="138"/>
      <c r="F56" s="141"/>
      <c r="G56" s="141"/>
      <c r="H56" s="167"/>
      <c r="I56" s="167"/>
      <c r="J56" s="167"/>
      <c r="K56" s="167"/>
      <c r="L56" s="167"/>
      <c r="M56" s="146"/>
      <c r="N56" s="143"/>
      <c r="O56" s="143"/>
      <c r="P56" s="145"/>
      <c r="Q56" s="168"/>
      <c r="R56" s="169"/>
      <c r="S56" s="169"/>
      <c r="T56" s="171"/>
      <c r="U56" s="143"/>
      <c r="V56" s="153"/>
      <c r="W56" s="164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224"/>
    </row>
    <row r="57" spans="2:43">
      <c r="B57" s="24" t="s">
        <v>537</v>
      </c>
      <c r="C57" s="210"/>
      <c r="D57" s="206"/>
      <c r="E57" s="206"/>
      <c r="F57" s="167"/>
      <c r="G57" s="167"/>
      <c r="H57" s="2"/>
      <c r="I57" s="167"/>
      <c r="J57" s="167"/>
      <c r="K57" s="167"/>
      <c r="L57" s="2"/>
      <c r="M57" s="147"/>
      <c r="N57" s="143"/>
      <c r="O57" s="143"/>
      <c r="P57" s="145"/>
      <c r="Q57" s="228"/>
      <c r="R57" s="148"/>
      <c r="S57" s="151"/>
      <c r="T57" s="150"/>
      <c r="U57" s="143"/>
      <c r="V57" s="151"/>
      <c r="W57" s="223"/>
      <c r="X57" s="152"/>
      <c r="Y57" s="152"/>
      <c r="Z57" s="152"/>
      <c r="AA57" s="152"/>
      <c r="AB57" s="152"/>
      <c r="AC57" s="155"/>
      <c r="AD57" s="153"/>
      <c r="AE57" s="152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224"/>
    </row>
    <row r="58" spans="2:43" ht="45">
      <c r="B58" s="172" t="s">
        <v>1409</v>
      </c>
      <c r="C58" s="79" t="s">
        <v>1410</v>
      </c>
      <c r="D58" s="68" t="s">
        <v>1411</v>
      </c>
      <c r="E58" s="173" t="s">
        <v>22</v>
      </c>
      <c r="F58" s="173" t="s">
        <v>22</v>
      </c>
      <c r="G58" s="173" t="s">
        <v>22</v>
      </c>
      <c r="H58" s="173" t="s">
        <v>22</v>
      </c>
      <c r="I58" s="173" t="s">
        <v>22</v>
      </c>
      <c r="J58" s="173" t="s">
        <v>22</v>
      </c>
      <c r="K58" s="173" t="s">
        <v>22</v>
      </c>
      <c r="L58" s="173" t="s">
        <v>22</v>
      </c>
      <c r="M58" s="174" t="s">
        <v>18</v>
      </c>
      <c r="N58" s="175" t="s">
        <v>18</v>
      </c>
      <c r="O58" s="176">
        <v>106476140</v>
      </c>
      <c r="P58" s="177" t="s">
        <v>1309</v>
      </c>
      <c r="Q58" s="174" t="s">
        <v>821</v>
      </c>
      <c r="R58" s="176" t="s">
        <v>821</v>
      </c>
      <c r="S58" s="176" t="s">
        <v>821</v>
      </c>
      <c r="T58" s="177" t="s">
        <v>821</v>
      </c>
      <c r="U58" s="143"/>
      <c r="V58" s="151"/>
      <c r="W58" s="223"/>
      <c r="X58" s="152"/>
      <c r="Y58" s="152"/>
      <c r="Z58" s="152"/>
      <c r="AA58" s="152"/>
      <c r="AB58" s="152"/>
      <c r="AC58" s="155"/>
      <c r="AD58" s="153"/>
      <c r="AE58" s="152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240"/>
    </row>
    <row r="59" spans="2:43">
      <c r="B59" s="166"/>
      <c r="C59" s="210"/>
      <c r="D59" s="206"/>
      <c r="E59" s="206"/>
      <c r="F59" s="167"/>
      <c r="G59" s="167"/>
      <c r="H59" s="2"/>
      <c r="I59" s="167"/>
      <c r="J59" s="167"/>
      <c r="K59" s="167"/>
      <c r="L59" s="2"/>
      <c r="M59" s="147"/>
      <c r="N59" s="143"/>
      <c r="O59" s="143"/>
      <c r="P59" s="145"/>
      <c r="Q59" s="147"/>
      <c r="R59" s="148"/>
      <c r="S59" s="149"/>
      <c r="T59" s="150"/>
      <c r="U59" s="143"/>
      <c r="V59" s="151"/>
      <c r="W59" s="223"/>
      <c r="X59" s="152"/>
      <c r="Y59" s="152"/>
      <c r="Z59" s="152"/>
      <c r="AA59" s="152"/>
      <c r="AB59" s="152"/>
      <c r="AC59" s="155"/>
      <c r="AD59" s="153"/>
      <c r="AE59" s="152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224"/>
    </row>
    <row r="60" spans="2:43">
      <c r="B60" s="166"/>
      <c r="C60" s="210"/>
      <c r="D60" s="206"/>
      <c r="E60" s="206"/>
      <c r="F60" s="167"/>
      <c r="G60" s="167"/>
      <c r="H60" s="2"/>
      <c r="I60" s="167"/>
      <c r="J60" s="167"/>
      <c r="K60" s="167"/>
      <c r="L60" s="2"/>
      <c r="M60" s="147"/>
      <c r="N60" s="143"/>
      <c r="O60" s="143"/>
      <c r="P60" s="145"/>
      <c r="Q60" s="147"/>
      <c r="R60" s="148"/>
      <c r="S60" s="149"/>
      <c r="T60" s="150"/>
      <c r="U60" s="143"/>
      <c r="V60" s="151"/>
      <c r="W60" s="223"/>
      <c r="X60" s="152"/>
      <c r="Y60" s="152"/>
      <c r="Z60" s="152"/>
      <c r="AA60" s="152"/>
      <c r="AB60" s="152"/>
      <c r="AC60" s="155"/>
      <c r="AD60" s="153"/>
      <c r="AE60" s="152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224"/>
    </row>
    <row r="61" spans="2:43">
      <c r="B61" s="166"/>
      <c r="C61" s="210"/>
      <c r="D61" s="206"/>
      <c r="E61" s="206"/>
      <c r="F61" s="167"/>
      <c r="G61" s="167"/>
      <c r="H61" s="2"/>
      <c r="I61" s="167"/>
      <c r="J61" s="167"/>
      <c r="K61" s="167"/>
      <c r="L61" s="2"/>
      <c r="M61" s="147"/>
      <c r="N61" s="143"/>
      <c r="O61" s="143"/>
      <c r="P61" s="145"/>
      <c r="Q61" s="147"/>
      <c r="R61" s="148"/>
      <c r="S61" s="149"/>
      <c r="T61" s="150"/>
      <c r="U61" s="143"/>
      <c r="V61" s="151"/>
      <c r="W61" s="223"/>
      <c r="X61" s="152"/>
      <c r="Y61" s="152"/>
      <c r="Z61" s="152"/>
      <c r="AA61" s="152"/>
      <c r="AB61" s="152"/>
      <c r="AC61" s="155"/>
      <c r="AD61" s="153"/>
      <c r="AE61" s="152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224"/>
    </row>
    <row r="62" spans="2:43">
      <c r="B62" s="166"/>
      <c r="C62" s="210"/>
      <c r="D62" s="206"/>
      <c r="E62" s="206"/>
      <c r="F62" s="167"/>
      <c r="G62" s="167"/>
      <c r="H62" s="2"/>
      <c r="I62" s="167"/>
      <c r="J62" s="167"/>
      <c r="K62" s="167"/>
      <c r="L62" s="2"/>
      <c r="M62" s="147"/>
      <c r="N62" s="143"/>
      <c r="O62" s="143"/>
      <c r="P62" s="145"/>
      <c r="Q62" s="147"/>
      <c r="R62" s="148"/>
      <c r="S62" s="149"/>
      <c r="T62" s="150"/>
      <c r="U62" s="143"/>
      <c r="V62" s="151"/>
      <c r="W62" s="223"/>
      <c r="X62" s="152"/>
      <c r="Y62" s="152"/>
      <c r="Z62" s="152"/>
      <c r="AA62" s="152"/>
      <c r="AB62" s="152"/>
      <c r="AC62" s="155"/>
      <c r="AD62" s="153"/>
      <c r="AE62" s="152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224"/>
    </row>
    <row r="63" spans="2:43">
      <c r="B63" s="166"/>
      <c r="C63" s="139"/>
      <c r="D63" s="206"/>
      <c r="E63" s="206"/>
      <c r="F63" s="167"/>
      <c r="G63" s="167"/>
      <c r="H63" s="2"/>
      <c r="I63" s="167"/>
      <c r="J63" s="167"/>
      <c r="K63" s="167"/>
      <c r="L63" s="2"/>
      <c r="M63" s="147"/>
      <c r="N63" s="143"/>
      <c r="O63" s="143"/>
      <c r="P63" s="145"/>
      <c r="Q63" s="147"/>
      <c r="R63" s="148"/>
      <c r="S63" s="149"/>
      <c r="T63" s="150"/>
      <c r="U63" s="143"/>
      <c r="V63" s="151"/>
      <c r="W63" s="223"/>
      <c r="X63" s="152"/>
      <c r="Y63" s="152"/>
      <c r="Z63" s="152"/>
      <c r="AA63" s="152"/>
      <c r="AB63" s="152"/>
      <c r="AC63" s="155"/>
      <c r="AD63" s="153"/>
      <c r="AE63" s="152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224"/>
    </row>
    <row r="64" spans="2:43">
      <c r="B64" s="166"/>
      <c r="C64" s="139"/>
      <c r="D64" s="206"/>
      <c r="E64" s="206"/>
      <c r="F64" s="167"/>
      <c r="G64" s="167"/>
      <c r="H64" s="2"/>
      <c r="I64" s="167"/>
      <c r="J64" s="167"/>
      <c r="K64" s="167"/>
      <c r="L64" s="2"/>
      <c r="M64" s="147"/>
      <c r="N64" s="143"/>
      <c r="O64" s="143"/>
      <c r="P64" s="145"/>
      <c r="Q64" s="147"/>
      <c r="R64" s="148"/>
      <c r="S64" s="149"/>
      <c r="T64" s="150"/>
      <c r="U64" s="143"/>
      <c r="V64" s="151"/>
      <c r="W64" s="223"/>
      <c r="X64" s="152"/>
      <c r="Y64" s="152"/>
      <c r="Z64" s="152"/>
      <c r="AA64" s="152"/>
      <c r="AB64" s="152"/>
      <c r="AC64" s="155"/>
      <c r="AD64" s="153"/>
      <c r="AE64" s="152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224"/>
    </row>
    <row r="65" spans="2:33">
      <c r="B65" s="166"/>
      <c r="C65" s="139"/>
      <c r="D65" s="206"/>
      <c r="E65" s="206"/>
      <c r="F65" s="167"/>
      <c r="G65" s="167"/>
      <c r="H65" s="2"/>
      <c r="I65" s="167"/>
      <c r="J65" s="167"/>
      <c r="K65" s="167"/>
      <c r="L65" s="2"/>
      <c r="M65" s="147"/>
      <c r="N65" s="143"/>
      <c r="O65" s="143"/>
      <c r="P65" s="145"/>
      <c r="Q65" s="147"/>
      <c r="R65" s="148"/>
      <c r="S65" s="149"/>
      <c r="T65" s="150"/>
      <c r="U65" s="143"/>
      <c r="V65" s="151"/>
      <c r="W65" s="223"/>
      <c r="X65" s="152"/>
      <c r="Y65" s="152"/>
      <c r="Z65" s="152"/>
      <c r="AA65" s="152"/>
      <c r="AB65" s="152"/>
      <c r="AC65" s="155"/>
      <c r="AD65" s="153"/>
      <c r="AE65" s="152"/>
      <c r="AF65" s="153"/>
      <c r="AG65" s="153"/>
    </row>
    <row r="66" spans="2:33">
      <c r="B66" s="138"/>
      <c r="C66" s="139"/>
      <c r="D66" s="139"/>
      <c r="E66" s="138"/>
      <c r="F66" s="140"/>
      <c r="G66" s="140"/>
      <c r="H66" s="141"/>
      <c r="I66" s="141"/>
      <c r="J66" s="141"/>
      <c r="K66" s="141"/>
      <c r="L66" s="141"/>
      <c r="M66" s="147"/>
      <c r="N66" s="143"/>
      <c r="O66" s="143"/>
      <c r="P66" s="145"/>
      <c r="Q66" s="147"/>
      <c r="R66" s="148"/>
      <c r="S66" s="149"/>
      <c r="T66" s="150"/>
      <c r="U66" s="143"/>
      <c r="V66" s="151"/>
      <c r="W66" s="223"/>
      <c r="X66" s="152"/>
      <c r="Y66" s="152"/>
      <c r="Z66" s="152"/>
      <c r="AA66" s="152"/>
      <c r="AB66" s="152"/>
      <c r="AC66" s="153"/>
      <c r="AD66" s="153"/>
      <c r="AE66" s="155"/>
      <c r="AF66" s="153"/>
      <c r="AG66" s="153"/>
    </row>
    <row r="67" spans="2:33">
      <c r="B67" s="166"/>
      <c r="C67" s="139"/>
      <c r="D67" s="206"/>
      <c r="E67" s="206"/>
      <c r="F67" s="167"/>
      <c r="G67" s="167"/>
      <c r="H67" s="2"/>
      <c r="I67" s="167"/>
      <c r="J67" s="167"/>
      <c r="K67" s="167"/>
      <c r="L67" s="2"/>
      <c r="M67" s="147"/>
      <c r="N67" s="143"/>
      <c r="O67" s="143"/>
      <c r="P67" s="145"/>
      <c r="Q67" s="147"/>
      <c r="R67" s="148"/>
      <c r="S67" s="149"/>
      <c r="T67" s="150"/>
      <c r="U67" s="143"/>
      <c r="V67" s="151"/>
      <c r="W67" s="223"/>
      <c r="X67" s="152"/>
      <c r="Y67" s="152"/>
      <c r="Z67" s="152"/>
      <c r="AA67" s="152"/>
      <c r="AB67" s="152"/>
      <c r="AC67" s="155"/>
      <c r="AD67" s="153"/>
      <c r="AE67" s="152"/>
      <c r="AF67" s="153"/>
      <c r="AG67" s="153"/>
    </row>
    <row r="68" spans="2:33" hidden="1">
      <c r="B68" s="166"/>
      <c r="C68" s="139" t="s">
        <v>267</v>
      </c>
      <c r="D68" s="206"/>
      <c r="E68" s="206"/>
      <c r="F68" s="167"/>
      <c r="G68" s="167"/>
      <c r="H68" s="2"/>
      <c r="I68" s="167"/>
      <c r="J68" s="167"/>
      <c r="K68" s="167"/>
      <c r="L68" s="2"/>
      <c r="M68" s="147"/>
      <c r="N68" s="143"/>
      <c r="O68" s="143"/>
      <c r="P68" s="145"/>
      <c r="Q68" s="147"/>
      <c r="R68" s="148"/>
      <c r="S68" s="149"/>
      <c r="T68" s="150"/>
      <c r="U68" s="143"/>
      <c r="V68" s="151"/>
      <c r="W68" s="223"/>
      <c r="X68" s="152"/>
      <c r="Y68" s="152"/>
      <c r="Z68" s="152"/>
      <c r="AA68" s="152"/>
      <c r="AB68" s="152"/>
      <c r="AC68" s="155"/>
      <c r="AD68" s="153"/>
      <c r="AE68" s="152"/>
      <c r="AF68" s="153"/>
      <c r="AG68" s="223">
        <f>SUMPRODUCT($U5:$U63,X5:X63)</f>
        <v>0</v>
      </c>
    </row>
    <row r="69" spans="2:33" hidden="1">
      <c r="B69" s="166"/>
      <c r="C69" s="139" t="s">
        <v>278</v>
      </c>
      <c r="D69" s="206"/>
      <c r="E69" s="206"/>
      <c r="F69" s="167"/>
      <c r="G69" s="167"/>
      <c r="H69" s="2"/>
      <c r="I69" s="167"/>
      <c r="J69" s="167"/>
      <c r="K69" s="167"/>
      <c r="L69" s="2"/>
      <c r="M69" s="147"/>
      <c r="N69" s="143"/>
      <c r="O69" s="143"/>
      <c r="P69" s="145"/>
      <c r="Q69" s="147"/>
      <c r="R69" s="148"/>
      <c r="S69" s="149"/>
      <c r="T69" s="150"/>
      <c r="U69" s="143"/>
      <c r="V69" s="151"/>
      <c r="W69" s="223"/>
      <c r="X69" s="152"/>
      <c r="Y69" s="152"/>
      <c r="Z69" s="152"/>
      <c r="AA69" s="152"/>
      <c r="AB69" s="152"/>
      <c r="AC69" s="155"/>
      <c r="AD69" s="153"/>
      <c r="AE69" s="152"/>
      <c r="AF69" s="153"/>
      <c r="AG69" s="153">
        <f>SUMPRODUCT($U5:$U63,Y5:Y63)</f>
        <v>2</v>
      </c>
    </row>
    <row r="70" spans="2:33" hidden="1">
      <c r="B70" s="166"/>
      <c r="C70" s="139" t="s">
        <v>297</v>
      </c>
      <c r="D70" s="206"/>
      <c r="E70" s="206"/>
      <c r="F70" s="167"/>
      <c r="G70" s="167"/>
      <c r="H70" s="2"/>
      <c r="I70" s="167"/>
      <c r="J70" s="167"/>
      <c r="K70" s="167"/>
      <c r="L70" s="2"/>
      <c r="M70" s="147"/>
      <c r="N70" s="143"/>
      <c r="O70" s="143"/>
      <c r="P70" s="145"/>
      <c r="Q70" s="147"/>
      <c r="R70" s="148"/>
      <c r="S70" s="149"/>
      <c r="T70" s="150"/>
      <c r="U70" s="143"/>
      <c r="V70" s="151"/>
      <c r="W70" s="223"/>
      <c r="X70" s="152"/>
      <c r="Y70" s="152"/>
      <c r="Z70" s="152"/>
      <c r="AA70" s="152"/>
      <c r="AB70" s="152"/>
      <c r="AC70" s="155"/>
      <c r="AD70" s="153"/>
      <c r="AE70" s="152"/>
      <c r="AF70" s="153"/>
      <c r="AG70" s="153">
        <f>SUMPRODUCT($U5:$U63,Z5:Z63)</f>
        <v>1</v>
      </c>
    </row>
    <row r="71" spans="2:33" hidden="1">
      <c r="B71" s="166"/>
      <c r="C71" s="139" t="s">
        <v>304</v>
      </c>
      <c r="D71" s="206"/>
      <c r="E71" s="206"/>
      <c r="F71" s="167"/>
      <c r="G71" s="167"/>
      <c r="H71" s="2"/>
      <c r="I71" s="167"/>
      <c r="J71" s="167"/>
      <c r="K71" s="167"/>
      <c r="L71" s="2"/>
      <c r="M71" s="147"/>
      <c r="N71" s="143"/>
      <c r="O71" s="143"/>
      <c r="P71" s="145"/>
      <c r="Q71" s="147"/>
      <c r="R71" s="148"/>
      <c r="S71" s="149"/>
      <c r="T71" s="150"/>
      <c r="U71" s="143"/>
      <c r="V71" s="151"/>
      <c r="W71" s="223"/>
      <c r="X71" s="152"/>
      <c r="Y71" s="152"/>
      <c r="Z71" s="152"/>
      <c r="AA71" s="152"/>
      <c r="AB71" s="152"/>
      <c r="AC71" s="155"/>
      <c r="AD71" s="153"/>
      <c r="AE71" s="152"/>
      <c r="AF71" s="153"/>
      <c r="AG71" s="153">
        <f>SUMPRODUCT($U5:$U63,AA5:AA63)</f>
        <v>1</v>
      </c>
    </row>
    <row r="72" spans="2:33" hidden="1">
      <c r="B72" s="166"/>
      <c r="C72" s="139" t="s">
        <v>313</v>
      </c>
      <c r="D72" s="206"/>
      <c r="E72" s="206"/>
      <c r="F72" s="167"/>
      <c r="G72" s="167"/>
      <c r="H72" s="2"/>
      <c r="I72" s="167"/>
      <c r="J72" s="167"/>
      <c r="K72" s="167"/>
      <c r="L72" s="2"/>
      <c r="M72" s="147"/>
      <c r="N72" s="143"/>
      <c r="O72" s="143"/>
      <c r="P72" s="145"/>
      <c r="Q72" s="147"/>
      <c r="R72" s="148"/>
      <c r="S72" s="149"/>
      <c r="T72" s="150"/>
      <c r="U72" s="143"/>
      <c r="V72" s="151"/>
      <c r="W72" s="223"/>
      <c r="X72" s="152"/>
      <c r="Y72" s="152"/>
      <c r="Z72" s="152"/>
      <c r="AA72" s="152"/>
      <c r="AB72" s="152"/>
      <c r="AC72" s="155"/>
      <c r="AD72" s="153"/>
      <c r="AE72" s="152"/>
      <c r="AF72" s="153"/>
      <c r="AG72" s="153">
        <f>SUMPRODUCT($U5:$U63,AB5:AB63)</f>
        <v>7</v>
      </c>
    </row>
    <row r="73" spans="2:33" hidden="1">
      <c r="B73" s="166"/>
      <c r="C73" s="139" t="s">
        <v>338</v>
      </c>
      <c r="D73" s="206"/>
      <c r="E73" s="206"/>
      <c r="F73" s="167"/>
      <c r="G73" s="167"/>
      <c r="H73" s="2"/>
      <c r="I73" s="167"/>
      <c r="J73" s="167"/>
      <c r="K73" s="167"/>
      <c r="L73" s="2"/>
      <c r="M73" s="147"/>
      <c r="N73" s="143"/>
      <c r="O73" s="143"/>
      <c r="P73" s="145"/>
      <c r="Q73" s="147"/>
      <c r="R73" s="148"/>
      <c r="S73" s="149"/>
      <c r="T73" s="150"/>
      <c r="U73" s="143"/>
      <c r="V73" s="151"/>
      <c r="W73" s="223"/>
      <c r="X73" s="152"/>
      <c r="Y73" s="152"/>
      <c r="Z73" s="152"/>
      <c r="AA73" s="152"/>
      <c r="AB73" s="152"/>
      <c r="AC73" s="155"/>
      <c r="AD73" s="153"/>
      <c r="AE73" s="152"/>
      <c r="AF73" s="153"/>
      <c r="AG73" s="153">
        <f>SUMPRODUCT($U5:$U63,AC5:AC63)</f>
        <v>0</v>
      </c>
    </row>
    <row r="74" spans="2:33" hidden="1">
      <c r="B74" s="166"/>
      <c r="C74" s="139" t="s">
        <v>347</v>
      </c>
      <c r="D74" s="206"/>
      <c r="E74" s="206"/>
      <c r="F74" s="167"/>
      <c r="G74" s="167"/>
      <c r="H74" s="2"/>
      <c r="I74" s="167"/>
      <c r="J74" s="167"/>
      <c r="K74" s="167"/>
      <c r="L74" s="2"/>
      <c r="M74" s="147"/>
      <c r="N74" s="143"/>
      <c r="O74" s="143"/>
      <c r="P74" s="145"/>
      <c r="Q74" s="147"/>
      <c r="R74" s="148"/>
      <c r="S74" s="149"/>
      <c r="T74" s="150"/>
      <c r="U74" s="143"/>
      <c r="V74" s="151"/>
      <c r="W74" s="223"/>
      <c r="X74" s="152"/>
      <c r="Y74" s="152"/>
      <c r="Z74" s="152"/>
      <c r="AA74" s="152"/>
      <c r="AB74" s="152"/>
      <c r="AC74" s="155"/>
      <c r="AD74" s="153"/>
      <c r="AE74" s="152"/>
      <c r="AF74" s="153"/>
      <c r="AG74" s="153">
        <f>SUMPRODUCT($U5:$U63,AD5:AD63)</f>
        <v>2</v>
      </c>
    </row>
    <row r="75" spans="2:33" hidden="1">
      <c r="B75" s="166"/>
      <c r="C75" s="139" t="s">
        <v>358</v>
      </c>
      <c r="D75" s="206"/>
      <c r="E75" s="206"/>
      <c r="F75" s="167"/>
      <c r="G75" s="167"/>
      <c r="H75" s="2"/>
      <c r="I75" s="167"/>
      <c r="J75" s="167"/>
      <c r="K75" s="167"/>
      <c r="L75" s="2"/>
      <c r="M75" s="147"/>
      <c r="N75" s="143"/>
      <c r="O75" s="143"/>
      <c r="P75" s="145"/>
      <c r="Q75" s="147"/>
      <c r="R75" s="148"/>
      <c r="S75" s="149"/>
      <c r="T75" s="150"/>
      <c r="U75" s="143"/>
      <c r="V75" s="151"/>
      <c r="W75" s="223"/>
      <c r="X75" s="152"/>
      <c r="Y75" s="152"/>
      <c r="Z75" s="152"/>
      <c r="AA75" s="152"/>
      <c r="AB75" s="152"/>
      <c r="AC75" s="155"/>
      <c r="AD75" s="153"/>
      <c r="AE75" s="152"/>
      <c r="AF75" s="153"/>
      <c r="AG75" s="153">
        <f>SUMPRODUCT($U5:$U63,AE5:AE63)</f>
        <v>1</v>
      </c>
    </row>
    <row r="76" spans="2:33" hidden="1">
      <c r="B76" s="166"/>
      <c r="C76" s="210" t="s">
        <v>371</v>
      </c>
      <c r="D76" s="206"/>
      <c r="E76" s="206"/>
      <c r="F76" s="167"/>
      <c r="G76" s="167"/>
      <c r="H76" s="2"/>
      <c r="I76" s="167"/>
      <c r="J76" s="167"/>
      <c r="K76" s="167"/>
      <c r="L76" s="2"/>
      <c r="M76" s="147"/>
      <c r="N76" s="143"/>
      <c r="O76" s="143"/>
      <c r="P76" s="145"/>
      <c r="Q76" s="147"/>
      <c r="R76" s="148"/>
      <c r="S76" s="149"/>
      <c r="T76" s="150"/>
      <c r="U76" s="143"/>
      <c r="V76" s="151"/>
      <c r="W76" s="223"/>
      <c r="X76" s="152"/>
      <c r="Y76" s="152"/>
      <c r="Z76" s="152"/>
      <c r="AA76" s="152"/>
      <c r="AB76" s="152"/>
      <c r="AC76" s="155"/>
      <c r="AD76" s="153"/>
      <c r="AE76" s="152"/>
      <c r="AF76" s="153"/>
      <c r="AG76" s="153">
        <f>SUMPRODUCT($U5:$U63,AF5:AF63)</f>
        <v>1</v>
      </c>
    </row>
    <row r="77" spans="2:33" hidden="1">
      <c r="B77" s="166"/>
      <c r="C77" s="210"/>
      <c r="D77" s="206"/>
      <c r="E77" s="206"/>
      <c r="F77" s="167"/>
      <c r="G77" s="167"/>
      <c r="H77" s="2"/>
      <c r="I77" s="167"/>
      <c r="J77" s="167"/>
      <c r="K77" s="167"/>
      <c r="L77" s="2"/>
      <c r="M77" s="147"/>
      <c r="N77" s="143"/>
      <c r="O77" s="143"/>
      <c r="P77" s="145"/>
      <c r="Q77" s="147"/>
      <c r="R77" s="148"/>
      <c r="S77" s="149"/>
      <c r="T77" s="150"/>
      <c r="U77" s="143"/>
      <c r="V77" s="151"/>
      <c r="W77" s="223"/>
      <c r="X77" s="152"/>
      <c r="Y77" s="152"/>
      <c r="Z77" s="152"/>
      <c r="AA77" s="152"/>
      <c r="AB77" s="152"/>
      <c r="AC77" s="155"/>
      <c r="AD77" s="153"/>
      <c r="AE77" s="152"/>
      <c r="AF77" s="153"/>
      <c r="AG77" s="223">
        <f>SUM(AG68:AG76)</f>
        <v>15</v>
      </c>
    </row>
    <row r="78" spans="2:33">
      <c r="B78" s="166"/>
      <c r="C78" s="210"/>
      <c r="D78" s="206"/>
      <c r="E78" s="206"/>
      <c r="F78" s="167"/>
      <c r="G78" s="167"/>
      <c r="H78" s="2"/>
      <c r="I78" s="167"/>
      <c r="J78" s="167"/>
      <c r="K78" s="167"/>
      <c r="L78" s="2"/>
      <c r="M78" s="147"/>
      <c r="N78" s="143"/>
      <c r="O78" s="143"/>
      <c r="P78" s="145"/>
      <c r="Q78" s="147"/>
      <c r="R78" s="148"/>
      <c r="S78" s="149"/>
      <c r="T78" s="150"/>
      <c r="U78" s="143"/>
      <c r="V78" s="151"/>
      <c r="W78" s="223"/>
      <c r="X78" s="152"/>
      <c r="Y78" s="152"/>
      <c r="Z78" s="152"/>
      <c r="AA78" s="152"/>
      <c r="AB78" s="152"/>
      <c r="AC78" s="155"/>
      <c r="AD78" s="153"/>
      <c r="AE78" s="152"/>
      <c r="AF78" s="153"/>
      <c r="AG78" s="153"/>
    </row>
    <row r="79" spans="2:33">
      <c r="B79" s="166"/>
      <c r="C79" s="210"/>
      <c r="D79" s="206"/>
      <c r="E79" s="206"/>
      <c r="F79" s="167"/>
      <c r="G79" s="167"/>
      <c r="H79" s="2"/>
      <c r="I79" s="167"/>
      <c r="J79" s="167"/>
      <c r="K79" s="167"/>
      <c r="L79" s="2"/>
      <c r="M79" s="147"/>
      <c r="N79" s="143"/>
      <c r="O79" s="143"/>
      <c r="P79" s="145"/>
      <c r="Q79" s="147"/>
      <c r="R79" s="148"/>
      <c r="S79" s="149"/>
      <c r="T79" s="150"/>
      <c r="U79" s="143"/>
      <c r="V79" s="151"/>
      <c r="W79" s="223"/>
      <c r="X79" s="152"/>
      <c r="Y79" s="152"/>
      <c r="Z79" s="152"/>
      <c r="AA79" s="152"/>
      <c r="AB79" s="152"/>
      <c r="AC79" s="155"/>
      <c r="AD79" s="153"/>
      <c r="AE79" s="152"/>
      <c r="AF79" s="153"/>
      <c r="AG79" s="153"/>
    </row>
    <row r="80" spans="2:33">
      <c r="B80" s="166"/>
      <c r="C80" s="210"/>
      <c r="D80" s="206"/>
      <c r="E80" s="206"/>
      <c r="F80" s="167"/>
      <c r="G80" s="167"/>
      <c r="H80" s="2"/>
      <c r="I80" s="167"/>
      <c r="J80" s="167"/>
      <c r="K80" s="167"/>
      <c r="L80" s="2"/>
      <c r="M80" s="147"/>
      <c r="N80" s="143"/>
      <c r="O80" s="143"/>
      <c r="P80" s="145"/>
      <c r="Q80" s="147"/>
      <c r="R80" s="148"/>
      <c r="S80" s="149"/>
      <c r="T80" s="150"/>
      <c r="U80" s="143"/>
      <c r="V80" s="151"/>
      <c r="W80" s="223"/>
      <c r="X80" s="152"/>
      <c r="Y80" s="152"/>
      <c r="Z80" s="152"/>
      <c r="AA80" s="152"/>
      <c r="AB80" s="152"/>
      <c r="AC80" s="155"/>
      <c r="AD80" s="153"/>
      <c r="AE80" s="152"/>
      <c r="AF80" s="153"/>
      <c r="AG80" s="153"/>
    </row>
    <row r="81" spans="2:34">
      <c r="B81" s="166"/>
      <c r="C81" s="210"/>
      <c r="D81" s="206"/>
      <c r="E81" s="206"/>
      <c r="F81" s="167"/>
      <c r="G81" s="167"/>
      <c r="H81" s="2"/>
      <c r="I81" s="167"/>
      <c r="J81" s="167"/>
      <c r="K81" s="167"/>
      <c r="L81" s="2"/>
      <c r="M81" s="147"/>
      <c r="N81" s="143"/>
      <c r="O81" s="143"/>
      <c r="P81" s="145"/>
      <c r="Q81" s="147"/>
      <c r="R81" s="148"/>
      <c r="S81" s="149"/>
      <c r="T81" s="150"/>
      <c r="U81" s="143"/>
      <c r="V81" s="151"/>
      <c r="W81" s="223"/>
      <c r="X81" s="152"/>
      <c r="Y81" s="152"/>
      <c r="Z81" s="152"/>
      <c r="AA81" s="152"/>
      <c r="AB81" s="152"/>
      <c r="AC81" s="155"/>
      <c r="AD81" s="153"/>
      <c r="AE81" s="152"/>
      <c r="AF81" s="153"/>
      <c r="AG81" s="153"/>
      <c r="AH81" s="153"/>
    </row>
    <row r="82" spans="2:34">
      <c r="B82" s="166"/>
      <c r="C82" s="210"/>
      <c r="D82" s="206"/>
      <c r="E82" s="206"/>
      <c r="F82" s="167"/>
      <c r="G82" s="167"/>
      <c r="H82" s="2"/>
      <c r="I82" s="167"/>
      <c r="J82" s="167"/>
      <c r="K82" s="167"/>
      <c r="L82" s="2"/>
      <c r="M82" s="147"/>
      <c r="N82" s="143"/>
      <c r="O82" s="143"/>
      <c r="P82" s="145"/>
      <c r="Q82" s="147"/>
      <c r="R82" s="148"/>
      <c r="S82" s="149"/>
      <c r="T82" s="150"/>
      <c r="U82" s="143"/>
      <c r="V82" s="151"/>
      <c r="W82" s="223"/>
      <c r="X82" s="152"/>
      <c r="Y82" s="152"/>
      <c r="Z82" s="152"/>
      <c r="AA82" s="152"/>
      <c r="AB82" s="152"/>
      <c r="AC82" s="155"/>
      <c r="AD82" s="153"/>
      <c r="AE82" s="152"/>
      <c r="AF82" s="153"/>
      <c r="AG82" s="153"/>
      <c r="AH82" s="153"/>
    </row>
    <row r="83" spans="2:34">
      <c r="B83" s="166"/>
      <c r="C83" s="210"/>
      <c r="D83" s="206"/>
      <c r="E83" s="206"/>
      <c r="F83" s="167"/>
      <c r="G83" s="167"/>
      <c r="H83" s="2"/>
      <c r="I83" s="167"/>
      <c r="J83" s="167"/>
      <c r="K83" s="167"/>
      <c r="L83" s="2"/>
      <c r="M83" s="147"/>
      <c r="N83" s="143"/>
      <c r="O83" s="143"/>
      <c r="P83" s="145"/>
      <c r="Q83" s="147"/>
      <c r="R83" s="148"/>
      <c r="S83" s="149"/>
      <c r="T83" s="150"/>
      <c r="U83" s="143"/>
      <c r="V83" s="151"/>
      <c r="W83" s="223"/>
      <c r="X83" s="152"/>
      <c r="Y83" s="152"/>
      <c r="Z83" s="152"/>
      <c r="AA83" s="152"/>
      <c r="AB83" s="152"/>
      <c r="AC83" s="155"/>
      <c r="AD83" s="153"/>
      <c r="AE83" s="152"/>
      <c r="AF83" s="153"/>
      <c r="AG83" s="153"/>
      <c r="AH83" s="153"/>
    </row>
    <row r="84" spans="2:34">
      <c r="B84" s="166"/>
      <c r="C84" s="210"/>
      <c r="D84" s="206"/>
      <c r="E84" s="206"/>
      <c r="F84" s="167"/>
      <c r="G84" s="167"/>
      <c r="H84" s="2"/>
      <c r="I84" s="167"/>
      <c r="J84" s="167"/>
      <c r="K84" s="167"/>
      <c r="L84" s="2"/>
      <c r="M84" s="147"/>
      <c r="N84" s="143"/>
      <c r="O84" s="143"/>
      <c r="P84" s="145"/>
      <c r="Q84" s="147"/>
      <c r="R84" s="148"/>
      <c r="S84" s="149"/>
      <c r="T84" s="150"/>
      <c r="U84" s="143"/>
      <c r="V84" s="151"/>
      <c r="W84" s="223"/>
      <c r="X84" s="152"/>
      <c r="Y84" s="152"/>
      <c r="Z84" s="152"/>
      <c r="AA84" s="152"/>
      <c r="AB84" s="152"/>
      <c r="AC84" s="155"/>
      <c r="AD84" s="153"/>
      <c r="AE84" s="152"/>
      <c r="AF84" s="153"/>
      <c r="AG84" s="153"/>
      <c r="AH84" s="153"/>
    </row>
    <row r="85" spans="2:34">
      <c r="B85" s="166"/>
      <c r="C85" s="210"/>
      <c r="D85" s="206"/>
      <c r="E85" s="206"/>
      <c r="F85" s="167"/>
      <c r="G85" s="167"/>
      <c r="H85" s="2"/>
      <c r="I85" s="167"/>
      <c r="J85" s="167"/>
      <c r="K85" s="167"/>
      <c r="L85" s="2"/>
      <c r="M85" s="147"/>
      <c r="N85" s="143"/>
      <c r="O85" s="143"/>
      <c r="P85" s="145"/>
      <c r="Q85" s="147"/>
      <c r="R85" s="148"/>
      <c r="S85" s="149"/>
      <c r="T85" s="150"/>
      <c r="U85" s="143"/>
      <c r="V85" s="151"/>
      <c r="W85" s="223"/>
      <c r="X85" s="152"/>
      <c r="Y85" s="152"/>
      <c r="Z85" s="152"/>
      <c r="AA85" s="152"/>
      <c r="AB85" s="152"/>
      <c r="AC85" s="155"/>
      <c r="AD85" s="153"/>
      <c r="AE85" s="152"/>
      <c r="AF85" s="153"/>
      <c r="AG85" s="153"/>
      <c r="AH85" s="153"/>
    </row>
    <row r="86" spans="2:34">
      <c r="B86" s="166"/>
      <c r="C86" s="210"/>
      <c r="D86" s="206"/>
      <c r="E86" s="206"/>
      <c r="F86" s="167"/>
      <c r="G86" s="167"/>
      <c r="H86" s="2"/>
      <c r="I86" s="167"/>
      <c r="J86" s="167"/>
      <c r="K86" s="167"/>
      <c r="L86" s="2"/>
      <c r="M86" s="147"/>
      <c r="N86" s="143"/>
      <c r="O86" s="143"/>
      <c r="P86" s="145"/>
      <c r="Q86" s="147"/>
      <c r="R86" s="148"/>
      <c r="S86" s="149"/>
      <c r="T86" s="150"/>
      <c r="U86" s="143"/>
      <c r="V86" s="151"/>
      <c r="W86" s="223"/>
      <c r="X86" s="152"/>
      <c r="Y86" s="152"/>
      <c r="Z86" s="152"/>
      <c r="AA86" s="152"/>
      <c r="AB86" s="152"/>
      <c r="AC86" s="155"/>
      <c r="AD86" s="153"/>
      <c r="AE86" s="152"/>
      <c r="AF86" s="153"/>
      <c r="AG86" s="153"/>
      <c r="AH86" s="153"/>
    </row>
    <row r="87" spans="2:34">
      <c r="B87" s="166"/>
      <c r="C87" s="210"/>
      <c r="D87" s="206"/>
      <c r="E87" s="206"/>
      <c r="F87" s="167"/>
      <c r="G87" s="167"/>
      <c r="H87" s="2"/>
      <c r="I87" s="167"/>
      <c r="J87" s="167"/>
      <c r="K87" s="167"/>
      <c r="L87" s="2"/>
      <c r="M87" s="147"/>
      <c r="N87" s="143"/>
      <c r="O87" s="143"/>
      <c r="P87" s="145"/>
      <c r="Q87" s="147"/>
      <c r="R87" s="148"/>
      <c r="S87" s="149"/>
      <c r="T87" s="150"/>
      <c r="U87" s="143"/>
      <c r="V87" s="151"/>
      <c r="W87" s="223"/>
      <c r="X87" s="152"/>
      <c r="Y87" s="152"/>
      <c r="Z87" s="152"/>
      <c r="AA87" s="152"/>
      <c r="AB87" s="152"/>
      <c r="AC87" s="155"/>
      <c r="AD87" s="153"/>
      <c r="AE87" s="152"/>
      <c r="AF87" s="153"/>
      <c r="AG87" s="153"/>
      <c r="AH87" s="153"/>
    </row>
    <row r="88" spans="2:34">
      <c r="B88" s="166"/>
      <c r="C88" s="210"/>
      <c r="D88" s="206"/>
      <c r="E88" s="206"/>
      <c r="F88" s="167"/>
      <c r="G88" s="167"/>
      <c r="H88" s="2"/>
      <c r="I88" s="167"/>
      <c r="J88" s="167"/>
      <c r="K88" s="167"/>
      <c r="L88" s="2"/>
      <c r="M88" s="147"/>
      <c r="N88" s="143"/>
      <c r="O88" s="143"/>
      <c r="P88" s="145"/>
      <c r="Q88" s="147"/>
      <c r="R88" s="148"/>
      <c r="S88" s="149"/>
      <c r="T88" s="150"/>
      <c r="U88" s="143"/>
      <c r="V88" s="151"/>
      <c r="W88" s="223"/>
      <c r="X88" s="152"/>
      <c r="Y88" s="152"/>
      <c r="Z88" s="152"/>
      <c r="AA88" s="152"/>
      <c r="AB88" s="152"/>
      <c r="AC88" s="155"/>
      <c r="AD88" s="153"/>
      <c r="AE88" s="152"/>
      <c r="AF88" s="153"/>
      <c r="AG88" s="153"/>
      <c r="AH88" s="153"/>
    </row>
    <row r="89" spans="2:34">
      <c r="B89" s="166"/>
      <c r="C89" s="210"/>
      <c r="D89" s="206"/>
      <c r="E89" s="206"/>
      <c r="F89" s="167"/>
      <c r="G89" s="167"/>
      <c r="H89" s="2"/>
      <c r="I89" s="167"/>
      <c r="J89" s="167"/>
      <c r="K89" s="167"/>
      <c r="L89" s="2"/>
      <c r="M89" s="147"/>
      <c r="N89" s="143"/>
      <c r="O89" s="143"/>
      <c r="P89" s="145"/>
      <c r="Q89" s="147"/>
      <c r="R89" s="148"/>
      <c r="S89" s="149"/>
      <c r="T89" s="150"/>
      <c r="U89" s="143"/>
      <c r="V89" s="151"/>
      <c r="W89" s="223"/>
      <c r="X89" s="152"/>
      <c r="Y89" s="152"/>
      <c r="Z89" s="152"/>
      <c r="AA89" s="152"/>
      <c r="AB89" s="152"/>
      <c r="AC89" s="155"/>
      <c r="AD89" s="153"/>
      <c r="AE89" s="152"/>
      <c r="AF89" s="153"/>
      <c r="AG89" s="153"/>
      <c r="AH89" s="153"/>
    </row>
    <row r="90" spans="2:34">
      <c r="B90" s="166"/>
      <c r="C90" s="210"/>
      <c r="D90" s="206"/>
      <c r="E90" s="206"/>
      <c r="F90" s="167"/>
      <c r="G90" s="167"/>
      <c r="H90" s="2"/>
      <c r="I90" s="167"/>
      <c r="J90" s="167"/>
      <c r="K90" s="167"/>
      <c r="L90" s="2"/>
      <c r="M90" s="147"/>
      <c r="N90" s="143"/>
      <c r="O90" s="143"/>
      <c r="P90" s="145"/>
      <c r="Q90" s="147"/>
      <c r="R90" s="148"/>
      <c r="S90" s="149"/>
      <c r="T90" s="150"/>
      <c r="U90" s="143"/>
      <c r="V90" s="151"/>
      <c r="W90" s="223"/>
      <c r="X90" s="152"/>
      <c r="Y90" s="152"/>
      <c r="Z90" s="152"/>
      <c r="AA90" s="152"/>
      <c r="AB90" s="152"/>
      <c r="AC90" s="155"/>
      <c r="AD90" s="153"/>
      <c r="AE90" s="152"/>
      <c r="AF90" s="153"/>
      <c r="AG90" s="153"/>
      <c r="AH90" s="153"/>
    </row>
    <row r="91" spans="2:34">
      <c r="B91" s="241"/>
      <c r="C91" s="210"/>
      <c r="D91" s="206"/>
      <c r="E91" s="206"/>
      <c r="F91" s="167"/>
      <c r="G91" s="167"/>
      <c r="H91" s="2"/>
      <c r="I91" s="167"/>
      <c r="J91" s="167"/>
      <c r="K91" s="167"/>
      <c r="L91" s="2"/>
      <c r="M91" s="147"/>
      <c r="N91" s="143"/>
      <c r="O91" s="143"/>
      <c r="P91" s="145"/>
      <c r="Q91" s="147"/>
      <c r="R91" s="148"/>
      <c r="S91" s="149"/>
      <c r="T91" s="150"/>
      <c r="U91" s="143"/>
      <c r="V91" s="151"/>
      <c r="W91" s="223"/>
      <c r="X91" s="153"/>
      <c r="Y91" s="152"/>
      <c r="Z91" s="153"/>
      <c r="AA91" s="152"/>
      <c r="AB91" s="223"/>
      <c r="AC91" s="223"/>
      <c r="AD91" s="242"/>
      <c r="AE91" s="243"/>
      <c r="AF91" s="243"/>
      <c r="AG91" s="153"/>
      <c r="AH91" s="153"/>
    </row>
    <row r="92" spans="2:34">
      <c r="B92" s="241"/>
      <c r="C92" s="210"/>
      <c r="D92" s="206"/>
      <c r="E92" s="206"/>
      <c r="F92" s="167"/>
      <c r="G92" s="167"/>
      <c r="H92" s="2"/>
      <c r="I92" s="167"/>
      <c r="J92" s="167"/>
      <c r="K92" s="167"/>
      <c r="L92" s="2"/>
      <c r="M92" s="147"/>
      <c r="N92" s="143"/>
      <c r="O92" s="143"/>
      <c r="P92" s="145"/>
      <c r="Q92" s="147"/>
      <c r="R92" s="148"/>
      <c r="S92" s="149"/>
      <c r="T92" s="150"/>
      <c r="U92" s="143"/>
      <c r="V92" s="151"/>
      <c r="W92" s="223"/>
      <c r="X92" s="153"/>
      <c r="Y92" s="152"/>
      <c r="Z92" s="153"/>
      <c r="AA92" s="152"/>
      <c r="AB92" s="223"/>
      <c r="AC92" s="223"/>
      <c r="AD92" s="242"/>
      <c r="AE92" s="243"/>
      <c r="AF92" s="243"/>
      <c r="AG92" s="153"/>
      <c r="AH92" s="153"/>
    </row>
    <row r="93" spans="2:34">
      <c r="B93" s="241"/>
      <c r="C93" s="210"/>
      <c r="D93" s="206"/>
      <c r="E93" s="206"/>
      <c r="F93" s="167"/>
      <c r="G93" s="167"/>
      <c r="H93" s="2"/>
      <c r="I93" s="167"/>
      <c r="J93" s="167"/>
      <c r="K93" s="167"/>
      <c r="L93" s="2"/>
      <c r="M93" s="147"/>
      <c r="N93" s="143"/>
      <c r="O93" s="143"/>
      <c r="P93" s="145"/>
      <c r="Q93" s="147"/>
      <c r="R93" s="148"/>
      <c r="S93" s="149"/>
      <c r="T93" s="150"/>
      <c r="U93" s="143"/>
      <c r="V93" s="151"/>
      <c r="W93" s="223"/>
      <c r="X93" s="223"/>
      <c r="Y93" s="152"/>
      <c r="Z93" s="223"/>
      <c r="AA93" s="152"/>
      <c r="AB93" s="223"/>
      <c r="AC93" s="223"/>
      <c r="AD93" s="242"/>
      <c r="AE93" s="243"/>
      <c r="AF93" s="243"/>
      <c r="AG93" s="153"/>
      <c r="AH93" s="244"/>
    </row>
    <row r="94" spans="2:34">
      <c r="B94" s="241"/>
      <c r="C94" s="210"/>
      <c r="D94" s="206"/>
      <c r="E94" s="206"/>
      <c r="F94" s="167"/>
      <c r="G94" s="167"/>
      <c r="H94" s="2"/>
      <c r="I94" s="167"/>
      <c r="J94" s="167"/>
      <c r="K94" s="167"/>
      <c r="L94" s="2"/>
      <c r="M94" s="147"/>
      <c r="N94" s="143"/>
      <c r="O94" s="143"/>
      <c r="P94" s="145"/>
      <c r="Q94" s="147"/>
      <c r="R94" s="148"/>
      <c r="S94" s="149"/>
      <c r="T94" s="150"/>
      <c r="U94" s="143"/>
      <c r="V94" s="151"/>
      <c r="W94" s="223"/>
      <c r="X94" s="223"/>
      <c r="Y94" s="152"/>
      <c r="Z94" s="223"/>
      <c r="AA94" s="152"/>
      <c r="AB94" s="223"/>
      <c r="AC94" s="223"/>
      <c r="AD94" s="242"/>
      <c r="AE94" s="243"/>
      <c r="AF94" s="243"/>
      <c r="AG94" s="153"/>
      <c r="AH94" s="244"/>
    </row>
    <row r="95" spans="2:34">
      <c r="B95" s="241"/>
      <c r="C95" s="210"/>
      <c r="D95" s="206"/>
      <c r="E95" s="206"/>
      <c r="F95" s="167"/>
      <c r="G95" s="167"/>
      <c r="H95" s="2"/>
      <c r="I95" s="167"/>
      <c r="J95" s="167"/>
      <c r="K95" s="167"/>
      <c r="L95" s="2"/>
      <c r="M95" s="147"/>
      <c r="N95" s="143"/>
      <c r="O95" s="143"/>
      <c r="P95" s="145"/>
      <c r="Q95" s="147"/>
      <c r="R95" s="148"/>
      <c r="S95" s="149"/>
      <c r="T95" s="150"/>
      <c r="U95" s="143"/>
      <c r="V95" s="151"/>
      <c r="W95" s="223"/>
      <c r="X95" s="223"/>
      <c r="Y95" s="152"/>
      <c r="Z95" s="223"/>
      <c r="AA95" s="152"/>
      <c r="AB95" s="223"/>
      <c r="AC95" s="223"/>
      <c r="AD95" s="242"/>
      <c r="AE95" s="243"/>
      <c r="AF95" s="243"/>
      <c r="AG95" s="153"/>
      <c r="AH95" s="244"/>
    </row>
    <row r="96" spans="2:34">
      <c r="B96" s="241"/>
      <c r="C96" s="210"/>
      <c r="D96" s="206"/>
      <c r="E96" s="206"/>
      <c r="F96" s="167"/>
      <c r="G96" s="167"/>
      <c r="H96" s="2"/>
      <c r="I96" s="167"/>
      <c r="J96" s="167"/>
      <c r="K96" s="167"/>
      <c r="L96" s="2"/>
      <c r="M96" s="147"/>
      <c r="N96" s="143"/>
      <c r="O96" s="143"/>
      <c r="P96" s="145"/>
      <c r="Q96" s="147"/>
      <c r="R96" s="148"/>
      <c r="S96" s="149"/>
      <c r="T96" s="150"/>
      <c r="U96" s="143"/>
      <c r="V96" s="151"/>
      <c r="W96" s="223"/>
      <c r="X96" s="223"/>
      <c r="Y96" s="152"/>
      <c r="Z96" s="223"/>
      <c r="AA96" s="152"/>
      <c r="AB96" s="223"/>
      <c r="AC96" s="223"/>
      <c r="AD96" s="242"/>
      <c r="AE96" s="243"/>
      <c r="AF96" s="243"/>
      <c r="AG96" s="153"/>
      <c r="AH96" s="244"/>
    </row>
    <row r="97" spans="2:34">
      <c r="B97" s="241"/>
      <c r="C97" s="210"/>
      <c r="D97" s="206"/>
      <c r="E97" s="206"/>
      <c r="F97" s="167"/>
      <c r="G97" s="167"/>
      <c r="H97" s="2"/>
      <c r="I97" s="167"/>
      <c r="J97" s="167"/>
      <c r="K97" s="167"/>
      <c r="L97" s="2"/>
      <c r="M97" s="147"/>
      <c r="N97" s="143"/>
      <c r="O97" s="143"/>
      <c r="P97" s="145"/>
      <c r="Q97" s="147"/>
      <c r="R97" s="148"/>
      <c r="S97" s="149"/>
      <c r="T97" s="150"/>
      <c r="U97" s="143"/>
      <c r="V97" s="151"/>
      <c r="W97" s="223"/>
      <c r="X97" s="223"/>
      <c r="Y97" s="152"/>
      <c r="Z97" s="223"/>
      <c r="AA97" s="152"/>
      <c r="AB97" s="223"/>
      <c r="AC97" s="223"/>
      <c r="AD97" s="242"/>
      <c r="AE97" s="243"/>
      <c r="AF97" s="243"/>
      <c r="AG97" s="153"/>
      <c r="AH97" s="244"/>
    </row>
    <row r="98" spans="2:34">
      <c r="B98" s="241"/>
      <c r="C98" s="210"/>
      <c r="D98" s="206"/>
      <c r="E98" s="206"/>
      <c r="F98" s="167"/>
      <c r="G98" s="167"/>
      <c r="H98" s="2"/>
      <c r="I98" s="167"/>
      <c r="J98" s="167"/>
      <c r="K98" s="167"/>
      <c r="L98" s="2"/>
      <c r="M98" s="147"/>
      <c r="N98" s="143"/>
      <c r="O98" s="143"/>
      <c r="P98" s="145"/>
      <c r="Q98" s="147"/>
      <c r="R98" s="148"/>
      <c r="S98" s="149"/>
      <c r="T98" s="150"/>
      <c r="U98" s="143"/>
      <c r="V98" s="151"/>
      <c r="W98" s="223"/>
      <c r="X98" s="223"/>
      <c r="Y98" s="152"/>
      <c r="Z98" s="223"/>
      <c r="AA98" s="152"/>
      <c r="AB98" s="223"/>
      <c r="AC98" s="223"/>
      <c r="AD98" s="242"/>
      <c r="AE98" s="243"/>
      <c r="AF98" s="243"/>
      <c r="AG98" s="153"/>
      <c r="AH98" s="244"/>
    </row>
    <row r="99" spans="2:34">
      <c r="B99" s="166"/>
      <c r="C99" s="210"/>
      <c r="D99" s="206"/>
      <c r="E99" s="206"/>
      <c r="F99" s="167"/>
      <c r="G99" s="167"/>
      <c r="H99" s="2"/>
      <c r="I99" s="167"/>
      <c r="J99" s="167"/>
      <c r="K99" s="167"/>
      <c r="L99" s="2"/>
      <c r="M99" s="147"/>
      <c r="N99" s="143"/>
      <c r="O99" s="143"/>
      <c r="P99" s="145"/>
      <c r="Q99" s="147"/>
      <c r="R99" s="148"/>
      <c r="S99" s="149"/>
      <c r="T99" s="150"/>
      <c r="U99" s="143"/>
      <c r="V99" s="151"/>
      <c r="W99" s="223"/>
      <c r="X99" s="223"/>
      <c r="Y99" s="223"/>
      <c r="Z99" s="223"/>
      <c r="AA99" s="223"/>
      <c r="AB99" s="223"/>
      <c r="AC99" s="223"/>
      <c r="AD99" s="242"/>
      <c r="AE99" s="223"/>
      <c r="AF99" s="223"/>
      <c r="AG99" s="153"/>
      <c r="AH99" s="244"/>
    </row>
    <row r="100" spans="2:34">
      <c r="B100" s="166"/>
      <c r="C100" s="210"/>
      <c r="D100" s="206"/>
      <c r="E100" s="206"/>
      <c r="F100" s="167"/>
      <c r="G100" s="167"/>
      <c r="H100" s="2"/>
      <c r="I100" s="167"/>
      <c r="J100" s="167"/>
      <c r="K100" s="167"/>
      <c r="L100" s="2"/>
      <c r="M100" s="147"/>
      <c r="N100" s="143"/>
      <c r="O100" s="143"/>
      <c r="P100" s="145"/>
      <c r="Q100" s="147"/>
      <c r="R100" s="148"/>
      <c r="S100" s="149"/>
      <c r="T100" s="150"/>
      <c r="U100" s="143"/>
      <c r="V100" s="151"/>
      <c r="W100" s="223"/>
      <c r="X100" s="152"/>
      <c r="Y100" s="152"/>
      <c r="Z100" s="152"/>
      <c r="AA100" s="152"/>
      <c r="AB100" s="152"/>
      <c r="AC100" s="152"/>
      <c r="AD100" s="153"/>
      <c r="AE100" s="153"/>
      <c r="AF100" s="153"/>
      <c r="AG100" s="187"/>
      <c r="AH100" s="153"/>
    </row>
    <row r="104" spans="2:34">
      <c r="B104" s="20"/>
      <c r="C104" s="139"/>
      <c r="D104" s="139"/>
      <c r="E104" s="138"/>
      <c r="F104" s="140"/>
      <c r="G104" s="140"/>
      <c r="H104" s="141"/>
      <c r="I104" s="141"/>
      <c r="J104" s="141"/>
      <c r="K104" s="141"/>
      <c r="L104" s="141"/>
      <c r="M104" s="147"/>
      <c r="N104" s="143"/>
      <c r="O104" s="143"/>
      <c r="P104" s="145"/>
      <c r="Q104" s="147"/>
      <c r="R104" s="148"/>
      <c r="S104" s="149"/>
      <c r="T104" s="150"/>
      <c r="U104" s="143"/>
      <c r="V104" s="223"/>
      <c r="W104" s="223"/>
      <c r="X104" s="152"/>
      <c r="Y104" s="152"/>
      <c r="Z104" s="152"/>
      <c r="AA104" s="152"/>
      <c r="AB104" s="152"/>
      <c r="AC104" s="153"/>
      <c r="AD104" s="153"/>
      <c r="AE104" s="153"/>
      <c r="AF104" s="153"/>
      <c r="AG104" s="153"/>
      <c r="AH104" s="153"/>
    </row>
  </sheetData>
  <sheetProtection algorithmName="SHA-512" hashValue="kxo6cln/dq+3p0QXZuFM9nczKYJ6DYLCa3n6ePty1Us7UkPOYYD0gWyZjuwwF2/wZ+uCq85XuBR7DshEsRNfNA==" saltValue="TUvlvfDTouIpjZRMdVrvOA==" spinCount="100000" sheet="1" objects="1" scenarios="1"/>
  <sortState xmlns:xlrd2="http://schemas.microsoft.com/office/spreadsheetml/2017/richdata2" ref="B38:BI47">
    <sortCondition ref="B38:B47"/>
  </sortState>
  <customSheetViews>
    <customSheetView guid="{D16302B5-0768-44A9-99C2-2B2765787124}" scale="80">
      <pane xSplit="2" ySplit="2" topLeftCell="E3" activePane="bottomRight" state="frozen"/>
      <selection pane="bottomRight" activeCell="M5" sqref="M5"/>
      <pageMargins left="0" right="0" top="0" bottom="0" header="0" footer="0"/>
      <pageSetup paperSize="9" orientation="portrait" horizontalDpi="4294967293" verticalDpi="4294967293" r:id="rId1"/>
    </customSheetView>
  </customSheetViews>
  <mergeCells count="10">
    <mergeCell ref="B32:C32"/>
    <mergeCell ref="B35:C35"/>
    <mergeCell ref="B40:C40"/>
    <mergeCell ref="B44:C44"/>
    <mergeCell ref="F2:K2"/>
    <mergeCell ref="B6:C6"/>
    <mergeCell ref="B9:C9"/>
    <mergeCell ref="B14:C14"/>
    <mergeCell ref="B18:C18"/>
    <mergeCell ref="B22:C22"/>
  </mergeCells>
  <dataValidations count="7">
    <dataValidation allowBlank="1" showInputMessage="1" showErrorMessage="1" promptTitle="Temelj iznosa naknade" prompt="DD = dohodak ili osnovica za doprinose_x000a_PO = proračunska osnovica_x000a_S1 = osnovica iz ZSS-a, ZMN_x000a_S2 = osnovica iz ZSS-a, ostalo_x000a_SP = specijalna osnovica_x000a_TR = stvarni ili administrativno određeni troškovi_x000a__x000a_#VM= usklađuje se s &quot;aktualnom vrijednošću mirovine&quot;_x000a_" sqref="K3" xr:uid="{00000000-0002-0000-0300-000000000000}"/>
    <dataValidation allowBlank="1" showInputMessage="1" showErrorMessage="1" promptTitle="Provjera materijalnog stanja:" prompt="ne = nema provjere materijalnog stanja_x000a_D = provjera dohotka_x000a_D+I = provjera dohotka i imovine" sqref="J3" xr:uid="{00000000-0002-0000-0300-000001000000}"/>
    <dataValidation allowBlank="1" showInputMessage="1" showErrorMessage="1" promptTitle="Temelj dodjele naknade:" prompt="OS = socijalno osiguranje_x000a_SI = socijalna isključenost_x000a_KS = „kategorijalni“ ili „statusni“ uvjeti" sqref="I3" xr:uid="{00000000-0002-0000-0300-000002000000}"/>
    <dataValidation allowBlank="1" showInputMessage="1" showErrorMessage="1" promptTitle="Vrsta naknade:" prompt="NN = novčana naknada_x000a_SU = subvencija troška usluge ili robe _x000a_TN = naknada prethodno nastalih troškova_x000a_UR = pružena usluga ili darovana roba_x000a_KS = naknada za obavljene socijalne usluge" sqref="H3" xr:uid="{00000000-0002-0000-0300-000003000000}"/>
    <dataValidation allowBlank="1" showInputMessage="1" showErrorMessage="1" prompt="Tijelo nadležno za administraciju i isplatu naknade" sqref="G3" xr:uid="{00000000-0002-0000-0300-000004000000}"/>
    <dataValidation allowBlank="1" showInputMessage="1" showErrorMessage="1" prompt="Tijelo nadležno za donošenje akata o naknadi" sqref="F3" xr:uid="{00000000-0002-0000-0300-000005000000}"/>
    <dataValidation allowBlank="1" showInputMessage="1" showErrorMessage="1" promptTitle="Podaci" prompt="Rezultat vrednovanja dostupnosti podataka. Za objašnjenje vidjeti Urban, Pezer i Bezeredi (2017): Pregled naknada socijalne zaštite u Hrvatskoj_x000a_" sqref="AQ3" xr:uid="{00000000-0002-0000-0300-000006000000}"/>
  </dataValidations>
  <pageMargins left="0.7" right="0.7" top="0.75" bottom="0.75" header="0.3" footer="0.3"/>
  <pageSetup paperSize="9" orientation="portrait" horizontalDpi="4294967293" verticalDpi="4294967293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AQ93"/>
  <sheetViews>
    <sheetView showGridLines="0" showRowColHeaders="0" zoomScale="80" zoomScaleNormal="80" workbookViewId="0">
      <pane xSplit="3" ySplit="4" topLeftCell="D5" activePane="bottomRight" state="frozen"/>
      <selection pane="bottomRight" activeCell="B4" sqref="B4"/>
      <selection pane="bottomLeft" activeCell="B4" sqref="B4"/>
      <selection pane="topRight" activeCell="B4" sqref="B4"/>
    </sheetView>
  </sheetViews>
  <sheetFormatPr defaultColWidth="8.7109375" defaultRowHeight="15"/>
  <cols>
    <col min="1" max="1" width="3" style="6" customWidth="1"/>
    <col min="2" max="2" width="16.140625" style="16" customWidth="1"/>
    <col min="3" max="3" width="45.140625" style="19" customWidth="1"/>
    <col min="4" max="4" width="49.42578125" style="19" customWidth="1"/>
    <col min="5" max="5" width="21.42578125" style="19" customWidth="1"/>
    <col min="6" max="6" width="10.42578125" style="7" customWidth="1"/>
    <col min="7" max="7" width="10.85546875" style="7" customWidth="1"/>
    <col min="8" max="8" width="13.140625" style="8" customWidth="1"/>
    <col min="9" max="12" width="12.42578125" style="8" customWidth="1"/>
    <col min="13" max="13" width="16.140625" style="37" customWidth="1"/>
    <col min="14" max="14" width="18.7109375" style="9" customWidth="1"/>
    <col min="15" max="15" width="16.42578125" style="9" customWidth="1"/>
    <col min="16" max="16" width="16.42578125" style="31" customWidth="1"/>
    <col min="17" max="17" width="16.140625" style="37" hidden="1" customWidth="1"/>
    <col min="18" max="18" width="18.7109375" style="10" hidden="1" customWidth="1"/>
    <col min="19" max="19" width="18.42578125" style="4" hidden="1" customWidth="1"/>
    <col min="20" max="20" width="16.42578125" style="33" hidden="1" customWidth="1"/>
    <col min="21" max="21" width="9.42578125" style="6" hidden="1" customWidth="1"/>
    <col min="22" max="39" width="3.85546875" style="6" hidden="1" customWidth="1"/>
    <col min="40" max="42" width="4.85546875" style="6" hidden="1" customWidth="1"/>
    <col min="43" max="43" width="12.85546875" style="31" customWidth="1"/>
    <col min="44" max="16384" width="8.7109375" style="6"/>
  </cols>
  <sheetData>
    <row r="1" spans="2:43" ht="4.5" customHeight="1">
      <c r="B1" s="138"/>
      <c r="C1" s="78"/>
      <c r="D1" s="139"/>
      <c r="E1" s="138"/>
      <c r="F1" s="140"/>
      <c r="G1" s="140"/>
      <c r="H1" s="141"/>
      <c r="I1" s="141"/>
      <c r="J1" s="141"/>
      <c r="K1" s="141"/>
      <c r="L1" s="141"/>
      <c r="M1" s="147"/>
      <c r="N1" s="143"/>
      <c r="O1" s="143"/>
      <c r="P1" s="145"/>
      <c r="Q1" s="147"/>
      <c r="R1" s="148"/>
      <c r="S1" s="149"/>
      <c r="T1" s="150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45"/>
    </row>
    <row r="2" spans="2:43" ht="16.5" customHeight="1">
      <c r="B2" s="138"/>
      <c r="C2" s="78"/>
      <c r="D2" s="139"/>
      <c r="E2" s="138"/>
      <c r="F2" s="121" t="s">
        <v>412</v>
      </c>
      <c r="G2" s="122"/>
      <c r="H2" s="122"/>
      <c r="I2" s="122"/>
      <c r="J2" s="122"/>
      <c r="K2" s="123"/>
      <c r="L2" s="141"/>
      <c r="M2" s="147"/>
      <c r="N2" s="143"/>
      <c r="O2" s="143"/>
      <c r="P2" s="145"/>
      <c r="Q2" s="147"/>
      <c r="R2" s="148"/>
      <c r="S2" s="149"/>
      <c r="T2" s="150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45"/>
    </row>
    <row r="3" spans="2:43" s="5" customFormat="1" ht="17.45" customHeight="1">
      <c r="B3" s="88" t="s">
        <v>413</v>
      </c>
      <c r="C3" s="89" t="s">
        <v>414</v>
      </c>
      <c r="D3" s="90" t="s">
        <v>415</v>
      </c>
      <c r="E3" s="90" t="s">
        <v>416</v>
      </c>
      <c r="F3" s="91" t="s">
        <v>417</v>
      </c>
      <c r="G3" s="92" t="s">
        <v>418</v>
      </c>
      <c r="H3" s="92" t="s">
        <v>419</v>
      </c>
      <c r="I3" s="92" t="s">
        <v>420</v>
      </c>
      <c r="J3" s="92" t="s">
        <v>421</v>
      </c>
      <c r="K3" s="93" t="s">
        <v>422</v>
      </c>
      <c r="L3" s="94" t="s">
        <v>423</v>
      </c>
      <c r="M3" s="99" t="s">
        <v>440</v>
      </c>
      <c r="N3" s="94" t="s">
        <v>441</v>
      </c>
      <c r="O3" s="94" t="s">
        <v>442</v>
      </c>
      <c r="P3" s="102" t="s">
        <v>443</v>
      </c>
      <c r="Q3" s="142" t="s">
        <v>444</v>
      </c>
      <c r="R3" s="144" t="s">
        <v>445</v>
      </c>
      <c r="S3" s="144" t="s">
        <v>446</v>
      </c>
      <c r="T3" s="225" t="s">
        <v>447</v>
      </c>
      <c r="U3" s="226" t="s">
        <v>448</v>
      </c>
      <c r="V3" s="154" t="s">
        <v>449</v>
      </c>
      <c r="W3" s="154"/>
      <c r="X3" s="154" t="s">
        <v>450</v>
      </c>
      <c r="Y3" s="154" t="s">
        <v>451</v>
      </c>
      <c r="Z3" s="154" t="s">
        <v>452</v>
      </c>
      <c r="AA3" s="154" t="s">
        <v>453</v>
      </c>
      <c r="AB3" s="154" t="s">
        <v>454</v>
      </c>
      <c r="AC3" s="154" t="s">
        <v>455</v>
      </c>
      <c r="AD3" s="154" t="s">
        <v>456</v>
      </c>
      <c r="AE3" s="154" t="s">
        <v>457</v>
      </c>
      <c r="AF3" s="154" t="s">
        <v>458</v>
      </c>
      <c r="AG3" s="154"/>
      <c r="AH3" s="154" t="s">
        <v>459</v>
      </c>
      <c r="AI3" s="154" t="s">
        <v>460</v>
      </c>
      <c r="AJ3" s="154" t="s">
        <v>461</v>
      </c>
      <c r="AK3" s="154" t="s">
        <v>462</v>
      </c>
      <c r="AL3" s="154" t="s">
        <v>463</v>
      </c>
      <c r="AM3" s="154" t="s">
        <v>464</v>
      </c>
      <c r="AN3" s="154"/>
      <c r="AO3" s="154"/>
      <c r="AP3" s="154"/>
      <c r="AQ3" s="100" t="s">
        <v>465</v>
      </c>
    </row>
    <row r="4" spans="2:43" ht="17.45" customHeight="1">
      <c r="B4" s="29" t="s">
        <v>55</v>
      </c>
      <c r="C4" s="29"/>
      <c r="D4" s="139"/>
      <c r="E4" s="139"/>
      <c r="F4" s="140"/>
      <c r="G4" s="140"/>
      <c r="H4" s="141"/>
      <c r="I4" s="141"/>
      <c r="J4" s="141"/>
      <c r="K4" s="141"/>
      <c r="L4" s="141"/>
      <c r="M4" s="147"/>
      <c r="N4" s="143"/>
      <c r="O4" s="143"/>
      <c r="P4" s="145"/>
      <c r="Q4" s="147"/>
      <c r="R4" s="148"/>
      <c r="S4" s="149"/>
      <c r="T4" s="150"/>
      <c r="U4" s="227"/>
      <c r="V4" s="152"/>
      <c r="W4" s="152"/>
      <c r="X4" s="153"/>
      <c r="Y4" s="153"/>
      <c r="Z4" s="155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45"/>
    </row>
    <row r="5" spans="2:43">
      <c r="B5" s="166"/>
      <c r="C5" s="210"/>
      <c r="D5" s="206"/>
      <c r="E5" s="206"/>
      <c r="F5" s="167"/>
      <c r="G5" s="167"/>
      <c r="H5" s="2"/>
      <c r="I5" s="167"/>
      <c r="J5" s="167"/>
      <c r="K5" s="167"/>
      <c r="L5" s="2"/>
      <c r="M5" s="147"/>
      <c r="N5" s="143"/>
      <c r="O5" s="143"/>
      <c r="P5" s="145"/>
      <c r="Q5" s="147"/>
      <c r="R5" s="148"/>
      <c r="S5" s="149"/>
      <c r="T5" s="150"/>
      <c r="U5" s="227"/>
      <c r="V5" s="152"/>
      <c r="W5" s="152"/>
      <c r="X5" s="153"/>
      <c r="Y5" s="153"/>
      <c r="Z5" s="155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45"/>
    </row>
    <row r="6" spans="2:43" ht="27" customHeight="1">
      <c r="B6" s="124" t="s">
        <v>267</v>
      </c>
      <c r="C6" s="124"/>
      <c r="D6" s="139"/>
      <c r="E6" s="138"/>
      <c r="F6" s="140"/>
      <c r="G6" s="140"/>
      <c r="H6" s="141"/>
      <c r="I6" s="141"/>
      <c r="J6" s="141"/>
      <c r="K6" s="141"/>
      <c r="L6" s="141"/>
      <c r="M6" s="142"/>
      <c r="N6" s="143"/>
      <c r="O6" s="144"/>
      <c r="P6" s="145"/>
      <c r="Q6" s="168"/>
      <c r="R6" s="143"/>
      <c r="S6" s="169"/>
      <c r="T6" s="171"/>
      <c r="U6" s="21"/>
      <c r="V6" s="21"/>
      <c r="W6" s="21"/>
      <c r="X6" s="153"/>
      <c r="Y6" s="153"/>
      <c r="Z6" s="155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45"/>
    </row>
    <row r="7" spans="2:43">
      <c r="B7" s="166"/>
      <c r="C7" s="17"/>
      <c r="D7" s="67"/>
      <c r="E7" s="154"/>
      <c r="F7" s="140"/>
      <c r="G7" s="140"/>
      <c r="H7" s="167"/>
      <c r="I7" s="167"/>
      <c r="J7" s="167"/>
      <c r="K7" s="167"/>
      <c r="L7" s="167"/>
      <c r="M7" s="168"/>
      <c r="N7" s="143"/>
      <c r="O7" s="169"/>
      <c r="P7" s="145"/>
      <c r="Q7" s="147"/>
      <c r="R7" s="148"/>
      <c r="S7" s="149"/>
      <c r="T7" s="150"/>
      <c r="U7" s="164"/>
      <c r="V7" s="164"/>
      <c r="W7" s="164" t="str">
        <f>LEFT(B7,2)</f>
        <v/>
      </c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45"/>
    </row>
    <row r="8" spans="2:43">
      <c r="B8" s="166"/>
      <c r="C8" s="17"/>
      <c r="D8" s="67"/>
      <c r="E8" s="154"/>
      <c r="F8" s="140"/>
      <c r="G8" s="140"/>
      <c r="H8" s="167"/>
      <c r="I8" s="167"/>
      <c r="J8" s="167"/>
      <c r="K8" s="167"/>
      <c r="L8" s="167"/>
      <c r="M8" s="168"/>
      <c r="N8" s="143"/>
      <c r="O8" s="169"/>
      <c r="P8" s="145"/>
      <c r="Q8" s="147"/>
      <c r="R8" s="148"/>
      <c r="S8" s="149"/>
      <c r="T8" s="150"/>
      <c r="U8" s="143"/>
      <c r="V8" s="151"/>
      <c r="W8" s="164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45"/>
    </row>
    <row r="9" spans="2:43" ht="27" customHeight="1">
      <c r="B9" s="124" t="s">
        <v>278</v>
      </c>
      <c r="C9" s="124"/>
      <c r="D9" s="70"/>
      <c r="E9" s="138"/>
      <c r="F9" s="140"/>
      <c r="G9" s="140"/>
      <c r="H9" s="141"/>
      <c r="I9" s="141"/>
      <c r="J9" s="141"/>
      <c r="K9" s="141"/>
      <c r="L9" s="141"/>
      <c r="M9" s="142"/>
      <c r="N9" s="143"/>
      <c r="O9" s="144"/>
      <c r="P9" s="145"/>
      <c r="Q9" s="168"/>
      <c r="R9" s="169"/>
      <c r="S9" s="169"/>
      <c r="T9" s="171"/>
      <c r="U9" s="143"/>
      <c r="V9" s="151"/>
      <c r="W9" s="164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45"/>
    </row>
    <row r="10" spans="2:43" ht="60">
      <c r="B10" s="156" t="s">
        <v>1412</v>
      </c>
      <c r="C10" s="65" t="s">
        <v>1413</v>
      </c>
      <c r="D10" s="66" t="s">
        <v>1414</v>
      </c>
      <c r="E10" s="157" t="s">
        <v>1415</v>
      </c>
      <c r="F10" s="158" t="s">
        <v>54</v>
      </c>
      <c r="G10" s="158" t="s">
        <v>54</v>
      </c>
      <c r="H10" s="159" t="s">
        <v>453</v>
      </c>
      <c r="I10" s="159" t="s">
        <v>691</v>
      </c>
      <c r="J10" s="159" t="s">
        <v>692</v>
      </c>
      <c r="K10" s="159" t="s">
        <v>623</v>
      </c>
      <c r="L10" s="159" t="s">
        <v>451</v>
      </c>
      <c r="M10" s="160" t="s">
        <v>18</v>
      </c>
      <c r="N10" s="161" t="s">
        <v>18</v>
      </c>
      <c r="O10" s="162" t="s">
        <v>18</v>
      </c>
      <c r="P10" s="163" t="s">
        <v>18</v>
      </c>
      <c r="Q10" s="168" t="s">
        <v>821</v>
      </c>
      <c r="R10" s="169" t="s">
        <v>821</v>
      </c>
      <c r="S10" s="169" t="s">
        <v>821</v>
      </c>
      <c r="T10" s="171" t="s">
        <v>821</v>
      </c>
      <c r="U10" s="143">
        <v>1</v>
      </c>
      <c r="V10" s="151"/>
      <c r="W10" s="164" t="str">
        <f>LEFT(B10,2)</f>
        <v>DI</v>
      </c>
      <c r="X10" s="153">
        <f t="shared" ref="X10:AF15" si="0">IF($W10=X$3,1,0)</f>
        <v>0</v>
      </c>
      <c r="Y10" s="153">
        <f t="shared" si="0"/>
        <v>1</v>
      </c>
      <c r="Z10" s="153">
        <f t="shared" si="0"/>
        <v>0</v>
      </c>
      <c r="AA10" s="153">
        <f t="shared" si="0"/>
        <v>0</v>
      </c>
      <c r="AB10" s="153">
        <f t="shared" si="0"/>
        <v>0</v>
      </c>
      <c r="AC10" s="153">
        <f t="shared" si="0"/>
        <v>0</v>
      </c>
      <c r="AD10" s="153">
        <f t="shared" si="0"/>
        <v>0</v>
      </c>
      <c r="AE10" s="153">
        <f t="shared" si="0"/>
        <v>0</v>
      </c>
      <c r="AF10" s="153">
        <f t="shared" si="0"/>
        <v>0</v>
      </c>
      <c r="AG10" s="153"/>
      <c r="AH10" s="153">
        <v>1</v>
      </c>
      <c r="AI10" s="153">
        <v>0</v>
      </c>
      <c r="AJ10" s="153">
        <v>0</v>
      </c>
      <c r="AK10" s="153">
        <v>1</v>
      </c>
      <c r="AL10" s="153">
        <v>0</v>
      </c>
      <c r="AM10" s="153">
        <v>0</v>
      </c>
      <c r="AN10" s="153"/>
      <c r="AO10" s="153" t="str">
        <f>IF(AH10=1,"A1",IF(AI10=1,"A2",IF(AJ10=1,"A3",0)))</f>
        <v>A1</v>
      </c>
      <c r="AP10" s="153" t="str">
        <f>IF(AK10=1,"B1",IF(AL10=1,"B2",IF(AM10=1,"B3",0)))</f>
        <v>B1</v>
      </c>
      <c r="AQ10" s="163" t="str">
        <f>CONCATENATE(AO10,";",AP10)</f>
        <v>A1;B1</v>
      </c>
    </row>
    <row r="11" spans="2:43" ht="30" customHeight="1">
      <c r="B11" s="166" t="s">
        <v>1416</v>
      </c>
      <c r="C11" s="17" t="s">
        <v>1417</v>
      </c>
      <c r="D11" s="67" t="s">
        <v>1418</v>
      </c>
      <c r="E11" s="154" t="s">
        <v>1419</v>
      </c>
      <c r="F11" s="140" t="s">
        <v>54</v>
      </c>
      <c r="G11" s="140" t="s">
        <v>54</v>
      </c>
      <c r="H11" s="167" t="s">
        <v>470</v>
      </c>
      <c r="I11" s="167" t="s">
        <v>691</v>
      </c>
      <c r="J11" s="167" t="s">
        <v>692</v>
      </c>
      <c r="K11" s="167" t="s">
        <v>623</v>
      </c>
      <c r="L11" s="167" t="s">
        <v>451</v>
      </c>
      <c r="M11" s="168" t="s">
        <v>18</v>
      </c>
      <c r="N11" s="143" t="s">
        <v>18</v>
      </c>
      <c r="O11" s="169" t="s">
        <v>18</v>
      </c>
      <c r="P11" s="145" t="s">
        <v>18</v>
      </c>
      <c r="Q11" s="168" t="s">
        <v>821</v>
      </c>
      <c r="R11" s="169" t="s">
        <v>821</v>
      </c>
      <c r="S11" s="169" t="s">
        <v>821</v>
      </c>
      <c r="T11" s="171" t="s">
        <v>821</v>
      </c>
      <c r="U11" s="143">
        <v>1</v>
      </c>
      <c r="V11" s="151"/>
      <c r="W11" s="164" t="str">
        <f>LEFT(B11,2)</f>
        <v>DI</v>
      </c>
      <c r="X11" s="153">
        <f t="shared" si="0"/>
        <v>0</v>
      </c>
      <c r="Y11" s="153">
        <f t="shared" si="0"/>
        <v>1</v>
      </c>
      <c r="Z11" s="153">
        <f t="shared" si="0"/>
        <v>0</v>
      </c>
      <c r="AA11" s="153">
        <f t="shared" si="0"/>
        <v>0</v>
      </c>
      <c r="AB11" s="153">
        <f t="shared" si="0"/>
        <v>0</v>
      </c>
      <c r="AC11" s="153">
        <f t="shared" si="0"/>
        <v>0</v>
      </c>
      <c r="AD11" s="153">
        <f t="shared" si="0"/>
        <v>0</v>
      </c>
      <c r="AE11" s="153">
        <f t="shared" si="0"/>
        <v>0</v>
      </c>
      <c r="AF11" s="153">
        <f t="shared" si="0"/>
        <v>0</v>
      </c>
      <c r="AG11" s="153"/>
      <c r="AH11" s="153">
        <v>1</v>
      </c>
      <c r="AI11" s="153">
        <v>0</v>
      </c>
      <c r="AJ11" s="153">
        <v>0</v>
      </c>
      <c r="AK11" s="153">
        <v>1</v>
      </c>
      <c r="AL11" s="153">
        <v>0</v>
      </c>
      <c r="AM11" s="153">
        <v>0</v>
      </c>
      <c r="AN11" s="153"/>
      <c r="AO11" s="153" t="str">
        <f>IF(AH11=1,"A1",IF(AI11=1,"A2",IF(AJ11=1,"A3",0)))</f>
        <v>A1</v>
      </c>
      <c r="AP11" s="153" t="str">
        <f>IF(AK11=1,"B1",IF(AL11=1,"B2",IF(AM11=1,"B3",0)))</f>
        <v>B1</v>
      </c>
      <c r="AQ11" s="145" t="str">
        <f>CONCATENATE(AO11,";",AP11)</f>
        <v>A1;B1</v>
      </c>
    </row>
    <row r="12" spans="2:43">
      <c r="B12" s="166"/>
      <c r="C12" s="210"/>
      <c r="D12" s="206"/>
      <c r="E12" s="206"/>
      <c r="F12" s="167"/>
      <c r="G12" s="167"/>
      <c r="H12" s="2"/>
      <c r="I12" s="167"/>
      <c r="J12" s="167"/>
      <c r="K12" s="167"/>
      <c r="L12" s="167"/>
      <c r="M12" s="147"/>
      <c r="N12" s="143"/>
      <c r="O12" s="143"/>
      <c r="P12" s="145"/>
      <c r="Q12" s="147"/>
      <c r="R12" s="143"/>
      <c r="S12" s="143"/>
      <c r="T12" s="145"/>
      <c r="U12" s="143"/>
      <c r="V12" s="151"/>
      <c r="W12" s="164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45"/>
    </row>
    <row r="13" spans="2:43">
      <c r="B13" s="166"/>
      <c r="C13" s="210"/>
      <c r="D13" s="206"/>
      <c r="E13" s="206"/>
      <c r="F13" s="167"/>
      <c r="G13" s="167"/>
      <c r="H13" s="2"/>
      <c r="I13" s="167"/>
      <c r="J13" s="167"/>
      <c r="K13" s="167"/>
      <c r="L13" s="167"/>
      <c r="M13" s="147"/>
      <c r="N13" s="143"/>
      <c r="O13" s="143"/>
      <c r="P13" s="145"/>
      <c r="Q13" s="147"/>
      <c r="R13" s="143"/>
      <c r="S13" s="143"/>
      <c r="T13" s="145"/>
      <c r="U13" s="143"/>
      <c r="V13" s="151"/>
      <c r="W13" s="164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45"/>
    </row>
    <row r="14" spans="2:43" ht="27" customHeight="1">
      <c r="B14" s="124" t="s">
        <v>297</v>
      </c>
      <c r="C14" s="124"/>
      <c r="D14" s="17"/>
      <c r="E14" s="18"/>
      <c r="F14" s="2"/>
      <c r="G14" s="2"/>
      <c r="H14" s="167"/>
      <c r="I14" s="167"/>
      <c r="J14" s="167"/>
      <c r="K14" s="167"/>
      <c r="L14" s="167"/>
      <c r="M14" s="168"/>
      <c r="N14" s="143"/>
      <c r="O14" s="169"/>
      <c r="P14" s="171"/>
      <c r="Q14" s="168"/>
      <c r="R14" s="143"/>
      <c r="S14" s="169"/>
      <c r="T14" s="171"/>
      <c r="U14" s="143"/>
      <c r="V14" s="151"/>
      <c r="W14" s="164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71"/>
    </row>
    <row r="15" spans="2:43" ht="30" customHeight="1">
      <c r="B15" s="156" t="s">
        <v>1420</v>
      </c>
      <c r="C15" s="65" t="s">
        <v>1421</v>
      </c>
      <c r="D15" s="66" t="s">
        <v>1373</v>
      </c>
      <c r="E15" s="157" t="s">
        <v>1422</v>
      </c>
      <c r="F15" s="158" t="s">
        <v>54</v>
      </c>
      <c r="G15" s="158" t="s">
        <v>54</v>
      </c>
      <c r="H15" s="159" t="s">
        <v>470</v>
      </c>
      <c r="I15" s="159" t="s">
        <v>691</v>
      </c>
      <c r="J15" s="159" t="s">
        <v>622</v>
      </c>
      <c r="K15" s="159" t="s">
        <v>623</v>
      </c>
      <c r="L15" s="159" t="s">
        <v>452</v>
      </c>
      <c r="M15" s="160">
        <v>7732</v>
      </c>
      <c r="N15" s="161" t="s">
        <v>1423</v>
      </c>
      <c r="O15" s="162">
        <v>11886338</v>
      </c>
      <c r="P15" s="163" t="s">
        <v>1423</v>
      </c>
      <c r="Q15" s="168" t="s">
        <v>821</v>
      </c>
      <c r="R15" s="169" t="s">
        <v>821</v>
      </c>
      <c r="S15" s="169" t="s">
        <v>821</v>
      </c>
      <c r="T15" s="171" t="s">
        <v>821</v>
      </c>
      <c r="U15" s="143">
        <v>1</v>
      </c>
      <c r="V15" s="153"/>
      <c r="W15" s="164" t="str">
        <f>LEFT(B15,2)</f>
        <v>OA</v>
      </c>
      <c r="X15" s="153">
        <f t="shared" si="0"/>
        <v>0</v>
      </c>
      <c r="Y15" s="153">
        <f t="shared" si="0"/>
        <v>0</v>
      </c>
      <c r="Z15" s="153">
        <f t="shared" si="0"/>
        <v>1</v>
      </c>
      <c r="AA15" s="153">
        <f t="shared" si="0"/>
        <v>0</v>
      </c>
      <c r="AB15" s="153">
        <f t="shared" si="0"/>
        <v>0</v>
      </c>
      <c r="AC15" s="153">
        <f t="shared" si="0"/>
        <v>0</v>
      </c>
      <c r="AD15" s="153">
        <f t="shared" si="0"/>
        <v>0</v>
      </c>
      <c r="AE15" s="153">
        <f t="shared" si="0"/>
        <v>0</v>
      </c>
      <c r="AF15" s="153">
        <f t="shared" si="0"/>
        <v>0</v>
      </c>
      <c r="AG15" s="153"/>
      <c r="AH15" s="153">
        <v>0</v>
      </c>
      <c r="AI15" s="153">
        <v>0</v>
      </c>
      <c r="AJ15" s="153">
        <v>1</v>
      </c>
      <c r="AK15" s="153">
        <v>0</v>
      </c>
      <c r="AL15" s="153">
        <v>0</v>
      </c>
      <c r="AM15" s="153">
        <v>1</v>
      </c>
      <c r="AN15" s="153"/>
      <c r="AO15" s="153" t="str">
        <f>IF(AH15=1,"A1",IF(AI15=1,"A2",IF(AJ15=1,"A3",0)))</f>
        <v>A3</v>
      </c>
      <c r="AP15" s="153" t="str">
        <f>IF(AK15=1,"B1",IF(AL15=1,"B2",IF(AM15=1,"B3",0)))</f>
        <v>B3</v>
      </c>
      <c r="AQ15" s="163" t="str">
        <f>CONCATENATE(AO15,";",AP15)</f>
        <v>A3;B3</v>
      </c>
    </row>
    <row r="16" spans="2:43">
      <c r="B16" s="166"/>
      <c r="C16" s="17"/>
      <c r="D16" s="67"/>
      <c r="E16" s="154"/>
      <c r="F16" s="140"/>
      <c r="G16" s="140"/>
      <c r="H16" s="167"/>
      <c r="I16" s="167"/>
      <c r="J16" s="167"/>
      <c r="K16" s="167"/>
      <c r="L16" s="167"/>
      <c r="M16" s="168"/>
      <c r="N16" s="143"/>
      <c r="O16" s="169"/>
      <c r="P16" s="145"/>
      <c r="Q16" s="245"/>
      <c r="R16" s="143"/>
      <c r="S16" s="143"/>
      <c r="T16" s="145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45"/>
    </row>
    <row r="17" spans="2:43">
      <c r="B17" s="138"/>
      <c r="C17" s="139"/>
      <c r="D17" s="139"/>
      <c r="E17" s="139"/>
      <c r="F17" s="141"/>
      <c r="G17" s="141"/>
      <c r="H17" s="167"/>
      <c r="I17" s="167"/>
      <c r="J17" s="167"/>
      <c r="K17" s="167"/>
      <c r="L17" s="167"/>
      <c r="M17" s="245"/>
      <c r="N17" s="143"/>
      <c r="O17" s="143"/>
      <c r="P17" s="145"/>
      <c r="Q17" s="245"/>
      <c r="R17" s="143"/>
      <c r="S17" s="143"/>
      <c r="T17" s="145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45"/>
    </row>
    <row r="18" spans="2:43" ht="27" customHeight="1">
      <c r="B18" s="124" t="s">
        <v>304</v>
      </c>
      <c r="C18" s="124"/>
      <c r="D18" s="139"/>
      <c r="E18" s="139"/>
      <c r="F18" s="141"/>
      <c r="G18" s="141"/>
      <c r="H18" s="167"/>
      <c r="I18" s="167"/>
      <c r="J18" s="167"/>
      <c r="K18" s="167"/>
      <c r="L18" s="2"/>
      <c r="M18" s="147"/>
      <c r="N18" s="143"/>
      <c r="O18" s="143"/>
      <c r="P18" s="145"/>
      <c r="Q18" s="147"/>
      <c r="R18" s="143"/>
      <c r="S18" s="143"/>
      <c r="T18" s="145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45"/>
    </row>
    <row r="19" spans="2:43">
      <c r="B19" s="138"/>
      <c r="C19" s="139"/>
      <c r="D19" s="139"/>
      <c r="E19" s="139"/>
      <c r="F19" s="141"/>
      <c r="G19" s="141"/>
      <c r="H19" s="167"/>
      <c r="I19" s="167"/>
      <c r="J19" s="167"/>
      <c r="K19" s="167"/>
      <c r="L19" s="2"/>
      <c r="M19" s="147"/>
      <c r="N19" s="143"/>
      <c r="O19" s="143"/>
      <c r="P19" s="145"/>
      <c r="Q19" s="147"/>
      <c r="R19" s="143"/>
      <c r="S19" s="143"/>
      <c r="T19" s="145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45"/>
    </row>
    <row r="20" spans="2:43">
      <c r="B20" s="166"/>
      <c r="C20" s="210"/>
      <c r="D20" s="206"/>
      <c r="E20" s="206"/>
      <c r="F20" s="167"/>
      <c r="G20" s="167"/>
      <c r="H20" s="2"/>
      <c r="I20" s="167"/>
      <c r="J20" s="167"/>
      <c r="K20" s="167"/>
      <c r="L20" s="2"/>
      <c r="M20" s="147"/>
      <c r="N20" s="143"/>
      <c r="O20" s="143"/>
      <c r="P20" s="145"/>
      <c r="Q20" s="147"/>
      <c r="R20" s="143"/>
      <c r="S20" s="143"/>
      <c r="T20" s="145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45"/>
    </row>
    <row r="21" spans="2:43" ht="27" customHeight="1">
      <c r="B21" s="124" t="s">
        <v>313</v>
      </c>
      <c r="C21" s="124"/>
      <c r="D21" s="206"/>
      <c r="E21" s="206"/>
      <c r="F21" s="167"/>
      <c r="G21" s="167"/>
      <c r="H21" s="2"/>
      <c r="I21" s="167"/>
      <c r="J21" s="167"/>
      <c r="K21" s="167"/>
      <c r="L21" s="2"/>
      <c r="M21" s="207"/>
      <c r="N21" s="208"/>
      <c r="O21" s="143"/>
      <c r="P21" s="237"/>
      <c r="Q21" s="207"/>
      <c r="R21" s="208"/>
      <c r="S21" s="143"/>
      <c r="T21" s="237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237"/>
    </row>
    <row r="22" spans="2:43" ht="45">
      <c r="B22" s="156" t="s">
        <v>1424</v>
      </c>
      <c r="C22" s="65" t="s">
        <v>1425</v>
      </c>
      <c r="D22" s="66" t="s">
        <v>1426</v>
      </c>
      <c r="E22" s="157" t="s">
        <v>1427</v>
      </c>
      <c r="F22" s="158" t="s">
        <v>54</v>
      </c>
      <c r="G22" s="158" t="s">
        <v>54</v>
      </c>
      <c r="H22" s="159" t="s">
        <v>453</v>
      </c>
      <c r="I22" s="159" t="s">
        <v>691</v>
      </c>
      <c r="J22" s="159" t="s">
        <v>622</v>
      </c>
      <c r="K22" s="159" t="s">
        <v>458</v>
      </c>
      <c r="L22" s="159" t="s">
        <v>454</v>
      </c>
      <c r="M22" s="160">
        <v>410</v>
      </c>
      <c r="N22" s="161" t="s">
        <v>1423</v>
      </c>
      <c r="O22" s="162">
        <v>1071148</v>
      </c>
      <c r="P22" s="163" t="s">
        <v>1423</v>
      </c>
      <c r="Q22" s="168" t="s">
        <v>821</v>
      </c>
      <c r="R22" s="169" t="s">
        <v>821</v>
      </c>
      <c r="S22" s="169" t="s">
        <v>821</v>
      </c>
      <c r="T22" s="171" t="s">
        <v>821</v>
      </c>
      <c r="U22" s="143">
        <v>1</v>
      </c>
      <c r="V22" s="153"/>
      <c r="W22" s="164" t="str">
        <f>LEFT(B22,2)</f>
        <v>FA</v>
      </c>
      <c r="X22" s="153">
        <f t="shared" ref="X22:AF25" si="1">IF($W22=X$3,1,0)</f>
        <v>0</v>
      </c>
      <c r="Y22" s="153">
        <f t="shared" si="1"/>
        <v>0</v>
      </c>
      <c r="Z22" s="153">
        <f t="shared" si="1"/>
        <v>0</v>
      </c>
      <c r="AA22" s="153">
        <f t="shared" si="1"/>
        <v>0</v>
      </c>
      <c r="AB22" s="153">
        <f t="shared" si="1"/>
        <v>1</v>
      </c>
      <c r="AC22" s="153">
        <f t="shared" si="1"/>
        <v>0</v>
      </c>
      <c r="AD22" s="153">
        <f t="shared" si="1"/>
        <v>0</v>
      </c>
      <c r="AE22" s="153">
        <f t="shared" si="1"/>
        <v>0</v>
      </c>
      <c r="AF22" s="153">
        <f t="shared" si="1"/>
        <v>0</v>
      </c>
      <c r="AG22" s="153"/>
      <c r="AH22" s="153">
        <v>0</v>
      </c>
      <c r="AI22" s="153">
        <v>0</v>
      </c>
      <c r="AJ22" s="153">
        <v>1</v>
      </c>
      <c r="AK22" s="153">
        <v>0</v>
      </c>
      <c r="AL22" s="153">
        <v>0</v>
      </c>
      <c r="AM22" s="153">
        <v>1</v>
      </c>
      <c r="AN22" s="153"/>
      <c r="AO22" s="153" t="str">
        <f>IF(AH22=1,"A1",IF(AI22=1,"A2",IF(AJ22=1,"A3",0)))</f>
        <v>A3</v>
      </c>
      <c r="AP22" s="153" t="str">
        <f>IF(AK22=1,"B1",IF(AL22=1,"B2",IF(AM22=1,"B3",0)))</f>
        <v>B3</v>
      </c>
      <c r="AQ22" s="163" t="str">
        <f>CONCATENATE(AO22,";",AP22)</f>
        <v>A3;B3</v>
      </c>
    </row>
    <row r="23" spans="2:43" ht="30" customHeight="1">
      <c r="B23" s="166" t="s">
        <v>1428</v>
      </c>
      <c r="C23" s="17" t="s">
        <v>1429</v>
      </c>
      <c r="D23" s="67" t="s">
        <v>1338</v>
      </c>
      <c r="E23" s="154" t="s">
        <v>1430</v>
      </c>
      <c r="F23" s="140" t="s">
        <v>54</v>
      </c>
      <c r="G23" s="140" t="s">
        <v>54</v>
      </c>
      <c r="H23" s="167" t="s">
        <v>453</v>
      </c>
      <c r="I23" s="167" t="s">
        <v>691</v>
      </c>
      <c r="J23" s="167" t="s">
        <v>622</v>
      </c>
      <c r="K23" s="167" t="s">
        <v>458</v>
      </c>
      <c r="L23" s="167" t="s">
        <v>454</v>
      </c>
      <c r="M23" s="168">
        <v>770</v>
      </c>
      <c r="N23" s="143" t="s">
        <v>1423</v>
      </c>
      <c r="O23" s="169">
        <v>1049676</v>
      </c>
      <c r="P23" s="145" t="s">
        <v>1423</v>
      </c>
      <c r="Q23" s="168" t="s">
        <v>821</v>
      </c>
      <c r="R23" s="169" t="s">
        <v>821</v>
      </c>
      <c r="S23" s="169" t="s">
        <v>821</v>
      </c>
      <c r="T23" s="171" t="s">
        <v>821</v>
      </c>
      <c r="U23" s="143">
        <v>1</v>
      </c>
      <c r="V23" s="153"/>
      <c r="W23" s="164" t="str">
        <f>LEFT(B23,2)</f>
        <v>FA</v>
      </c>
      <c r="X23" s="153">
        <f t="shared" si="1"/>
        <v>0</v>
      </c>
      <c r="Y23" s="153">
        <f t="shared" si="1"/>
        <v>0</v>
      </c>
      <c r="Z23" s="153">
        <f t="shared" si="1"/>
        <v>0</v>
      </c>
      <c r="AA23" s="153">
        <f t="shared" si="1"/>
        <v>0</v>
      </c>
      <c r="AB23" s="153">
        <f t="shared" si="1"/>
        <v>1</v>
      </c>
      <c r="AC23" s="153">
        <f t="shared" si="1"/>
        <v>0</v>
      </c>
      <c r="AD23" s="153">
        <f t="shared" si="1"/>
        <v>0</v>
      </c>
      <c r="AE23" s="153">
        <f t="shared" si="1"/>
        <v>0</v>
      </c>
      <c r="AF23" s="153">
        <f t="shared" si="1"/>
        <v>0</v>
      </c>
      <c r="AG23" s="153"/>
      <c r="AH23" s="153">
        <v>0</v>
      </c>
      <c r="AI23" s="153">
        <v>0</v>
      </c>
      <c r="AJ23" s="153">
        <v>1</v>
      </c>
      <c r="AK23" s="153">
        <v>0</v>
      </c>
      <c r="AL23" s="153">
        <v>0</v>
      </c>
      <c r="AM23" s="153">
        <v>1</v>
      </c>
      <c r="AN23" s="153"/>
      <c r="AO23" s="153" t="str">
        <f>IF(AH23=1,"A1",IF(AI23=1,"A2",IF(AJ23=1,"A3",0)))</f>
        <v>A3</v>
      </c>
      <c r="AP23" s="153" t="str">
        <f>IF(AK23=1,"B1",IF(AL23=1,"B2",IF(AM23=1,"B3",0)))</f>
        <v>B3</v>
      </c>
      <c r="AQ23" s="145" t="str">
        <f>CONCATENATE(AO23,";",AP23)</f>
        <v>A3;B3</v>
      </c>
    </row>
    <row r="24" spans="2:43" ht="30" customHeight="1">
      <c r="B24" s="156" t="s">
        <v>1431</v>
      </c>
      <c r="C24" s="65" t="s">
        <v>1432</v>
      </c>
      <c r="D24" s="66" t="s">
        <v>1433</v>
      </c>
      <c r="E24" s="157" t="s">
        <v>1434</v>
      </c>
      <c r="F24" s="158" t="s">
        <v>54</v>
      </c>
      <c r="G24" s="158" t="s">
        <v>54</v>
      </c>
      <c r="H24" s="159" t="s">
        <v>453</v>
      </c>
      <c r="I24" s="159" t="s">
        <v>691</v>
      </c>
      <c r="J24" s="159" t="s">
        <v>622</v>
      </c>
      <c r="K24" s="159" t="s">
        <v>458</v>
      </c>
      <c r="L24" s="159" t="s">
        <v>454</v>
      </c>
      <c r="M24" s="160" t="s">
        <v>18</v>
      </c>
      <c r="N24" s="161" t="s">
        <v>18</v>
      </c>
      <c r="O24" s="162" t="s">
        <v>18</v>
      </c>
      <c r="P24" s="163" t="s">
        <v>18</v>
      </c>
      <c r="Q24" s="168" t="s">
        <v>821</v>
      </c>
      <c r="R24" s="169" t="s">
        <v>821</v>
      </c>
      <c r="S24" s="169" t="s">
        <v>821</v>
      </c>
      <c r="T24" s="171" t="s">
        <v>821</v>
      </c>
      <c r="U24" s="143">
        <v>1</v>
      </c>
      <c r="V24" s="153"/>
      <c r="W24" s="164" t="str">
        <f>LEFT(B24,2)</f>
        <v>FA</v>
      </c>
      <c r="X24" s="153">
        <f t="shared" si="1"/>
        <v>0</v>
      </c>
      <c r="Y24" s="153">
        <f t="shared" si="1"/>
        <v>0</v>
      </c>
      <c r="Z24" s="153">
        <f t="shared" si="1"/>
        <v>0</v>
      </c>
      <c r="AA24" s="153">
        <f t="shared" si="1"/>
        <v>0</v>
      </c>
      <c r="AB24" s="153">
        <f t="shared" si="1"/>
        <v>1</v>
      </c>
      <c r="AC24" s="153">
        <f t="shared" si="1"/>
        <v>0</v>
      </c>
      <c r="AD24" s="153">
        <f t="shared" si="1"/>
        <v>0</v>
      </c>
      <c r="AE24" s="153">
        <f t="shared" si="1"/>
        <v>0</v>
      </c>
      <c r="AF24" s="153">
        <f t="shared" si="1"/>
        <v>0</v>
      </c>
      <c r="AG24" s="153"/>
      <c r="AH24" s="153">
        <v>1</v>
      </c>
      <c r="AI24" s="153">
        <v>0</v>
      </c>
      <c r="AJ24" s="153">
        <v>0</v>
      </c>
      <c r="AK24" s="153">
        <v>1</v>
      </c>
      <c r="AL24" s="153">
        <v>0</v>
      </c>
      <c r="AM24" s="153">
        <v>0</v>
      </c>
      <c r="AN24" s="153"/>
      <c r="AO24" s="153" t="str">
        <f>IF(AH24=1,"A1",IF(AI24=1,"A2",IF(AJ24=1,"A3",0)))</f>
        <v>A1</v>
      </c>
      <c r="AP24" s="153" t="str">
        <f>IF(AK24=1,"B1",IF(AL24=1,"B2",IF(AM24=1,"B3",0)))</f>
        <v>B1</v>
      </c>
      <c r="AQ24" s="163" t="str">
        <f>CONCATENATE(AO24,";",AP24)</f>
        <v>A1;B1</v>
      </c>
    </row>
    <row r="25" spans="2:43" ht="26.45" customHeight="1">
      <c r="B25" s="166" t="s">
        <v>1435</v>
      </c>
      <c r="C25" s="17" t="s">
        <v>1436</v>
      </c>
      <c r="D25" s="67" t="s">
        <v>1099</v>
      </c>
      <c r="E25" s="154" t="s">
        <v>1437</v>
      </c>
      <c r="F25" s="140" t="s">
        <v>54</v>
      </c>
      <c r="G25" s="140" t="s">
        <v>54</v>
      </c>
      <c r="H25" s="167" t="s">
        <v>470</v>
      </c>
      <c r="I25" s="167" t="s">
        <v>691</v>
      </c>
      <c r="J25" s="167" t="s">
        <v>472</v>
      </c>
      <c r="K25" s="167" t="s">
        <v>623</v>
      </c>
      <c r="L25" s="167" t="s">
        <v>454</v>
      </c>
      <c r="M25" s="168">
        <v>1605</v>
      </c>
      <c r="N25" s="143" t="s">
        <v>1423</v>
      </c>
      <c r="O25" s="169">
        <v>3214000</v>
      </c>
      <c r="P25" s="145" t="s">
        <v>1423</v>
      </c>
      <c r="Q25" s="168" t="s">
        <v>821</v>
      </c>
      <c r="R25" s="169" t="s">
        <v>821</v>
      </c>
      <c r="S25" s="169" t="s">
        <v>821</v>
      </c>
      <c r="T25" s="171" t="s">
        <v>821</v>
      </c>
      <c r="U25" s="143">
        <v>1</v>
      </c>
      <c r="V25" s="153"/>
      <c r="W25" s="164" t="str">
        <f>LEFT(B25,2)</f>
        <v>FA</v>
      </c>
      <c r="X25" s="153">
        <f t="shared" si="1"/>
        <v>0</v>
      </c>
      <c r="Y25" s="153">
        <f t="shared" si="1"/>
        <v>0</v>
      </c>
      <c r="Z25" s="153">
        <f t="shared" si="1"/>
        <v>0</v>
      </c>
      <c r="AA25" s="153">
        <f t="shared" si="1"/>
        <v>0</v>
      </c>
      <c r="AB25" s="153">
        <f t="shared" si="1"/>
        <v>1</v>
      </c>
      <c r="AC25" s="153">
        <f t="shared" si="1"/>
        <v>0</v>
      </c>
      <c r="AD25" s="153">
        <f t="shared" si="1"/>
        <v>0</v>
      </c>
      <c r="AE25" s="153">
        <f t="shared" si="1"/>
        <v>0</v>
      </c>
      <c r="AF25" s="153">
        <f t="shared" si="1"/>
        <v>0</v>
      </c>
      <c r="AG25" s="153"/>
      <c r="AH25" s="153">
        <v>0</v>
      </c>
      <c r="AI25" s="153">
        <v>0</v>
      </c>
      <c r="AJ25" s="153">
        <v>1</v>
      </c>
      <c r="AK25" s="153">
        <v>0</v>
      </c>
      <c r="AL25" s="153">
        <v>0</v>
      </c>
      <c r="AM25" s="153">
        <v>1</v>
      </c>
      <c r="AN25" s="153"/>
      <c r="AO25" s="153" t="str">
        <f>IF(AH25=1,"A1",IF(AI25=1,"A2",IF(AJ25=1,"A3",0)))</f>
        <v>A3</v>
      </c>
      <c r="AP25" s="153" t="str">
        <f>IF(AK25=1,"B1",IF(AL25=1,"B2",IF(AM25=1,"B3",0)))</f>
        <v>B3</v>
      </c>
      <c r="AQ25" s="145" t="str">
        <f>CONCATENATE(AO25,";",AP25)</f>
        <v>A3;B3</v>
      </c>
    </row>
    <row r="26" spans="2:43">
      <c r="B26" s="138"/>
      <c r="C26" s="139"/>
      <c r="D26" s="139"/>
      <c r="E26" s="139"/>
      <c r="F26" s="141"/>
      <c r="G26" s="141"/>
      <c r="H26" s="167"/>
      <c r="I26" s="167"/>
      <c r="J26" s="167"/>
      <c r="K26" s="167"/>
      <c r="L26" s="2"/>
      <c r="M26" s="146"/>
      <c r="N26" s="143"/>
      <c r="O26" s="143"/>
      <c r="P26" s="145"/>
      <c r="Q26" s="146"/>
      <c r="R26" s="143"/>
      <c r="S26" s="143"/>
      <c r="T26" s="145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45"/>
    </row>
    <row r="27" spans="2:43">
      <c r="B27" s="166"/>
      <c r="C27" s="210"/>
      <c r="D27" s="206"/>
      <c r="E27" s="206"/>
      <c r="F27" s="167"/>
      <c r="G27" s="167"/>
      <c r="H27" s="2"/>
      <c r="I27" s="167"/>
      <c r="J27" s="167"/>
      <c r="K27" s="167"/>
      <c r="L27" s="2"/>
      <c r="M27" s="147"/>
      <c r="N27" s="143"/>
      <c r="O27" s="143"/>
      <c r="P27" s="145"/>
      <c r="Q27" s="147"/>
      <c r="R27" s="143"/>
      <c r="S27" s="143"/>
      <c r="T27" s="145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45"/>
    </row>
    <row r="28" spans="2:43" ht="27" customHeight="1">
      <c r="B28" s="124" t="s">
        <v>338</v>
      </c>
      <c r="C28" s="124"/>
      <c r="D28" s="206"/>
      <c r="E28" s="239"/>
      <c r="F28" s="167"/>
      <c r="G28" s="167"/>
      <c r="H28" s="167"/>
      <c r="I28" s="167"/>
      <c r="J28" s="167"/>
      <c r="K28" s="167"/>
      <c r="L28" s="167"/>
      <c r="M28" s="168"/>
      <c r="N28" s="143"/>
      <c r="O28" s="169"/>
      <c r="P28" s="145"/>
      <c r="Q28" s="168"/>
      <c r="R28" s="143"/>
      <c r="S28" s="169"/>
      <c r="T28" s="145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45"/>
    </row>
    <row r="29" spans="2:43" ht="30" customHeight="1">
      <c r="B29" s="156" t="s">
        <v>1438</v>
      </c>
      <c r="C29" s="65" t="s">
        <v>1439</v>
      </c>
      <c r="D29" s="66" t="s">
        <v>1440</v>
      </c>
      <c r="E29" s="157" t="s">
        <v>1441</v>
      </c>
      <c r="F29" s="158" t="s">
        <v>54</v>
      </c>
      <c r="G29" s="158" t="s">
        <v>54</v>
      </c>
      <c r="H29" s="159" t="s">
        <v>453</v>
      </c>
      <c r="I29" s="159" t="s">
        <v>691</v>
      </c>
      <c r="J29" s="159" t="s">
        <v>472</v>
      </c>
      <c r="K29" s="159" t="s">
        <v>458</v>
      </c>
      <c r="L29" s="159" t="s">
        <v>455</v>
      </c>
      <c r="M29" s="160" t="s">
        <v>18</v>
      </c>
      <c r="N29" s="161" t="s">
        <v>18</v>
      </c>
      <c r="O29" s="162">
        <v>0</v>
      </c>
      <c r="P29" s="163" t="s">
        <v>1442</v>
      </c>
      <c r="Q29" s="168" t="s">
        <v>821</v>
      </c>
      <c r="R29" s="169" t="s">
        <v>821</v>
      </c>
      <c r="S29" s="169" t="s">
        <v>821</v>
      </c>
      <c r="T29" s="171" t="s">
        <v>821</v>
      </c>
      <c r="U29" s="143">
        <v>1</v>
      </c>
      <c r="V29" s="153"/>
      <c r="W29" s="164" t="str">
        <f>LEFT(B29,2)</f>
        <v>UN</v>
      </c>
      <c r="X29" s="153">
        <f t="shared" ref="X29:AF29" si="2">IF($W29=X$3,1,0)</f>
        <v>0</v>
      </c>
      <c r="Y29" s="153">
        <f t="shared" si="2"/>
        <v>0</v>
      </c>
      <c r="Z29" s="153">
        <f t="shared" si="2"/>
        <v>0</v>
      </c>
      <c r="AA29" s="153">
        <f t="shared" si="2"/>
        <v>0</v>
      </c>
      <c r="AB29" s="153">
        <f t="shared" si="2"/>
        <v>0</v>
      </c>
      <c r="AC29" s="153">
        <f t="shared" si="2"/>
        <v>1</v>
      </c>
      <c r="AD29" s="153">
        <f t="shared" si="2"/>
        <v>0</v>
      </c>
      <c r="AE29" s="153">
        <f t="shared" si="2"/>
        <v>0</v>
      </c>
      <c r="AF29" s="153">
        <f t="shared" si="2"/>
        <v>0</v>
      </c>
      <c r="AG29" s="153"/>
      <c r="AH29" s="153">
        <v>1</v>
      </c>
      <c r="AI29" s="153">
        <v>0</v>
      </c>
      <c r="AJ29" s="153">
        <v>0</v>
      </c>
      <c r="AK29" s="153">
        <v>0</v>
      </c>
      <c r="AL29" s="153">
        <v>1</v>
      </c>
      <c r="AM29" s="153">
        <v>0</v>
      </c>
      <c r="AN29" s="153"/>
      <c r="AO29" s="153" t="str">
        <f>IF(AH29=1,"A1",IF(AI29=1,"A2",IF(AJ29=1,"A3",0)))</f>
        <v>A1</v>
      </c>
      <c r="AP29" s="153" t="str">
        <f>IF(AK29=1,"B1",IF(AL29=1,"B2",IF(AM29=1,"B3",0)))</f>
        <v>B2</v>
      </c>
      <c r="AQ29" s="163" t="str">
        <f>CONCATENATE(AO29,";",AP29)</f>
        <v>A1;B2</v>
      </c>
    </row>
    <row r="30" spans="2:43">
      <c r="B30" s="166"/>
      <c r="C30" s="17"/>
      <c r="D30" s="67"/>
      <c r="E30" s="154"/>
      <c r="F30" s="140"/>
      <c r="G30" s="140"/>
      <c r="H30" s="167"/>
      <c r="I30" s="167"/>
      <c r="J30" s="167"/>
      <c r="K30" s="167"/>
      <c r="L30" s="167"/>
      <c r="M30" s="168"/>
      <c r="N30" s="143"/>
      <c r="O30" s="169"/>
      <c r="P30" s="145"/>
      <c r="Q30" s="147"/>
      <c r="R30" s="143"/>
      <c r="S30" s="143"/>
      <c r="T30" s="145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45"/>
    </row>
    <row r="31" spans="2:43">
      <c r="B31" s="138"/>
      <c r="C31" s="139"/>
      <c r="D31" s="139"/>
      <c r="E31" s="139"/>
      <c r="F31" s="141"/>
      <c r="G31" s="141"/>
      <c r="H31" s="167"/>
      <c r="I31" s="167"/>
      <c r="J31" s="167"/>
      <c r="K31" s="167"/>
      <c r="L31" s="2"/>
      <c r="M31" s="147"/>
      <c r="N31" s="143"/>
      <c r="O31" s="143"/>
      <c r="P31" s="145"/>
      <c r="Q31" s="147"/>
      <c r="R31" s="143"/>
      <c r="S31" s="143"/>
      <c r="T31" s="145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45"/>
    </row>
    <row r="32" spans="2:43" ht="27" customHeight="1">
      <c r="B32" s="124" t="s">
        <v>347</v>
      </c>
      <c r="C32" s="124"/>
      <c r="D32" s="206"/>
      <c r="E32" s="206"/>
      <c r="F32" s="167"/>
      <c r="G32" s="167"/>
      <c r="H32" s="2"/>
      <c r="I32" s="167"/>
      <c r="J32" s="167"/>
      <c r="K32" s="167"/>
      <c r="L32" s="2"/>
      <c r="M32" s="147"/>
      <c r="N32" s="143"/>
      <c r="O32" s="143"/>
      <c r="P32" s="145"/>
      <c r="Q32" s="147"/>
      <c r="R32" s="143"/>
      <c r="S32" s="143"/>
      <c r="T32" s="145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45"/>
    </row>
    <row r="33" spans="2:43" ht="30" customHeight="1">
      <c r="B33" s="156" t="s">
        <v>1443</v>
      </c>
      <c r="C33" s="65" t="s">
        <v>1444</v>
      </c>
      <c r="D33" s="66" t="s">
        <v>1445</v>
      </c>
      <c r="E33" s="157" t="s">
        <v>1446</v>
      </c>
      <c r="F33" s="158" t="s">
        <v>54</v>
      </c>
      <c r="G33" s="158" t="s">
        <v>54</v>
      </c>
      <c r="H33" s="159" t="s">
        <v>453</v>
      </c>
      <c r="I33" s="159" t="s">
        <v>1238</v>
      </c>
      <c r="J33" s="159" t="s">
        <v>692</v>
      </c>
      <c r="K33" s="159" t="s">
        <v>458</v>
      </c>
      <c r="L33" s="159" t="s">
        <v>1232</v>
      </c>
      <c r="M33" s="160">
        <v>849</v>
      </c>
      <c r="N33" s="161" t="s">
        <v>1423</v>
      </c>
      <c r="O33" s="162">
        <v>2924211</v>
      </c>
      <c r="P33" s="163" t="s">
        <v>1423</v>
      </c>
      <c r="Q33" s="168" t="s">
        <v>821</v>
      </c>
      <c r="R33" s="169" t="s">
        <v>821</v>
      </c>
      <c r="S33" s="169" t="s">
        <v>821</v>
      </c>
      <c r="T33" s="171" t="s">
        <v>821</v>
      </c>
      <c r="U33" s="143">
        <v>1</v>
      </c>
      <c r="V33" s="153"/>
      <c r="W33" s="164" t="str">
        <f>LEFT(B33,2)</f>
        <v>HO</v>
      </c>
      <c r="X33" s="153">
        <f t="shared" ref="X33:AF34" si="3">IF($W33=X$3,1,0)</f>
        <v>0</v>
      </c>
      <c r="Y33" s="153">
        <f t="shared" si="3"/>
        <v>0</v>
      </c>
      <c r="Z33" s="153">
        <f t="shared" si="3"/>
        <v>0</v>
      </c>
      <c r="AA33" s="153">
        <f t="shared" si="3"/>
        <v>0</v>
      </c>
      <c r="AB33" s="153">
        <f t="shared" si="3"/>
        <v>0</v>
      </c>
      <c r="AC33" s="153">
        <f t="shared" si="3"/>
        <v>0</v>
      </c>
      <c r="AD33" s="153">
        <f t="shared" si="3"/>
        <v>1</v>
      </c>
      <c r="AE33" s="153">
        <f t="shared" si="3"/>
        <v>0</v>
      </c>
      <c r="AF33" s="153">
        <f t="shared" si="3"/>
        <v>0</v>
      </c>
      <c r="AG33" s="153"/>
      <c r="AH33" s="153">
        <v>0</v>
      </c>
      <c r="AI33" s="153">
        <v>0</v>
      </c>
      <c r="AJ33" s="153">
        <v>1</v>
      </c>
      <c r="AK33" s="153">
        <v>0</v>
      </c>
      <c r="AL33" s="153">
        <v>0</v>
      </c>
      <c r="AM33" s="153">
        <v>1</v>
      </c>
      <c r="AN33" s="153"/>
      <c r="AO33" s="153" t="str">
        <f>IF(AH33=1,"A1",IF(AI33=1,"A2",IF(AJ33=1,"A3",0)))</f>
        <v>A3</v>
      </c>
      <c r="AP33" s="153" t="str">
        <f>IF(AK33=1,"B1",IF(AL33=1,"B2",IF(AM33=1,"B3",0)))</f>
        <v>B3</v>
      </c>
      <c r="AQ33" s="163" t="str">
        <f>CONCATENATE(AO33,";",AP33)</f>
        <v>A3;B3</v>
      </c>
    </row>
    <row r="34" spans="2:43" ht="60">
      <c r="B34" s="166" t="s">
        <v>1447</v>
      </c>
      <c r="C34" s="17" t="s">
        <v>1448</v>
      </c>
      <c r="D34" s="67" t="s">
        <v>1449</v>
      </c>
      <c r="E34" s="154" t="s">
        <v>1450</v>
      </c>
      <c r="F34" s="140" t="s">
        <v>54</v>
      </c>
      <c r="G34" s="140" t="s">
        <v>54</v>
      </c>
      <c r="H34" s="167" t="s">
        <v>453</v>
      </c>
      <c r="I34" s="167" t="s">
        <v>1238</v>
      </c>
      <c r="J34" s="167" t="s">
        <v>692</v>
      </c>
      <c r="K34" s="167" t="s">
        <v>458</v>
      </c>
      <c r="L34" s="167" t="s">
        <v>1232</v>
      </c>
      <c r="M34" s="168" t="s">
        <v>18</v>
      </c>
      <c r="N34" s="143" t="s">
        <v>18</v>
      </c>
      <c r="O34" s="169" t="s">
        <v>18</v>
      </c>
      <c r="P34" s="145" t="s">
        <v>18</v>
      </c>
      <c r="Q34" s="168" t="s">
        <v>821</v>
      </c>
      <c r="R34" s="169" t="s">
        <v>821</v>
      </c>
      <c r="S34" s="169" t="s">
        <v>821</v>
      </c>
      <c r="T34" s="171" t="s">
        <v>821</v>
      </c>
      <c r="U34" s="143">
        <v>1</v>
      </c>
      <c r="V34" s="153"/>
      <c r="W34" s="164" t="str">
        <f>LEFT(B34,2)</f>
        <v>HO</v>
      </c>
      <c r="X34" s="153">
        <f t="shared" si="3"/>
        <v>0</v>
      </c>
      <c r="Y34" s="153">
        <f t="shared" si="3"/>
        <v>0</v>
      </c>
      <c r="Z34" s="153">
        <f t="shared" si="3"/>
        <v>0</v>
      </c>
      <c r="AA34" s="153">
        <f t="shared" si="3"/>
        <v>0</v>
      </c>
      <c r="AB34" s="153">
        <f t="shared" si="3"/>
        <v>0</v>
      </c>
      <c r="AC34" s="153">
        <f t="shared" si="3"/>
        <v>0</v>
      </c>
      <c r="AD34" s="153">
        <f t="shared" si="3"/>
        <v>1</v>
      </c>
      <c r="AE34" s="153">
        <f t="shared" si="3"/>
        <v>0</v>
      </c>
      <c r="AF34" s="153">
        <f t="shared" si="3"/>
        <v>0</v>
      </c>
      <c r="AG34" s="153"/>
      <c r="AH34" s="153">
        <v>1</v>
      </c>
      <c r="AI34" s="153">
        <v>0</v>
      </c>
      <c r="AJ34" s="153">
        <v>0</v>
      </c>
      <c r="AK34" s="153">
        <v>1</v>
      </c>
      <c r="AL34" s="153">
        <v>0</v>
      </c>
      <c r="AM34" s="153">
        <v>0</v>
      </c>
      <c r="AN34" s="153"/>
      <c r="AO34" s="153" t="str">
        <f>IF(AH34=1,"A1",IF(AI34=1,"A2",IF(AJ34=1,"A3",0)))</f>
        <v>A1</v>
      </c>
      <c r="AP34" s="153" t="str">
        <f>IF(AK34=1,"B1",IF(AL34=1,"B2",IF(AM34=1,"B3",0)))</f>
        <v>B1</v>
      </c>
      <c r="AQ34" s="145" t="str">
        <f>CONCATENATE(AO34,";",AP34)</f>
        <v>A1;B1</v>
      </c>
    </row>
    <row r="35" spans="2:43">
      <c r="B35" s="166"/>
      <c r="C35" s="210"/>
      <c r="D35" s="206"/>
      <c r="E35" s="206"/>
      <c r="F35" s="167"/>
      <c r="G35" s="167"/>
      <c r="H35" s="2"/>
      <c r="I35" s="167"/>
      <c r="J35" s="167"/>
      <c r="K35" s="167"/>
      <c r="L35" s="2"/>
      <c r="M35" s="147"/>
      <c r="N35" s="143"/>
      <c r="O35" s="143"/>
      <c r="P35" s="145"/>
      <c r="Q35" s="147"/>
      <c r="R35" s="143"/>
      <c r="S35" s="143"/>
      <c r="T35" s="145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45"/>
    </row>
    <row r="36" spans="2:43">
      <c r="B36" s="166"/>
      <c r="C36" s="210"/>
      <c r="D36" s="206"/>
      <c r="E36" s="206"/>
      <c r="F36" s="167"/>
      <c r="G36" s="167"/>
      <c r="H36" s="2"/>
      <c r="I36" s="167"/>
      <c r="J36" s="167"/>
      <c r="K36" s="167"/>
      <c r="L36" s="2"/>
      <c r="M36" s="147"/>
      <c r="N36" s="143"/>
      <c r="O36" s="143"/>
      <c r="P36" s="145"/>
      <c r="Q36" s="147"/>
      <c r="R36" s="143"/>
      <c r="S36" s="143"/>
      <c r="T36" s="145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45"/>
    </row>
    <row r="37" spans="2:43" ht="27" customHeight="1">
      <c r="B37" s="124" t="s">
        <v>358</v>
      </c>
      <c r="C37" s="124"/>
      <c r="D37" s="206"/>
      <c r="E37" s="206"/>
      <c r="F37" s="167"/>
      <c r="G37" s="167"/>
      <c r="H37" s="167"/>
      <c r="I37" s="167"/>
      <c r="J37" s="167"/>
      <c r="K37" s="167"/>
      <c r="L37" s="167"/>
      <c r="M37" s="168"/>
      <c r="N37" s="143"/>
      <c r="O37" s="143"/>
      <c r="P37" s="145"/>
      <c r="Q37" s="168"/>
      <c r="R37" s="143"/>
      <c r="S37" s="143"/>
      <c r="T37" s="145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45"/>
    </row>
    <row r="38" spans="2:43" ht="21.95" customHeight="1">
      <c r="B38" s="156" t="s">
        <v>1451</v>
      </c>
      <c r="C38" s="65" t="s">
        <v>1452</v>
      </c>
      <c r="D38" s="66" t="s">
        <v>1453</v>
      </c>
      <c r="E38" s="157" t="s">
        <v>1454</v>
      </c>
      <c r="F38" s="158" t="s">
        <v>54</v>
      </c>
      <c r="G38" s="158" t="s">
        <v>54</v>
      </c>
      <c r="H38" s="159" t="s">
        <v>1343</v>
      </c>
      <c r="I38" s="159" t="s">
        <v>1238</v>
      </c>
      <c r="J38" s="159" t="s">
        <v>692</v>
      </c>
      <c r="K38" s="159" t="s">
        <v>458</v>
      </c>
      <c r="L38" s="159" t="s">
        <v>457</v>
      </c>
      <c r="M38" s="160">
        <v>535</v>
      </c>
      <c r="N38" s="161" t="s">
        <v>1423</v>
      </c>
      <c r="O38" s="162">
        <v>3397676</v>
      </c>
      <c r="P38" s="163" t="s">
        <v>1423</v>
      </c>
      <c r="Q38" s="168" t="s">
        <v>821</v>
      </c>
      <c r="R38" s="169" t="s">
        <v>821</v>
      </c>
      <c r="S38" s="169" t="s">
        <v>821</v>
      </c>
      <c r="T38" s="171" t="s">
        <v>821</v>
      </c>
      <c r="U38" s="143">
        <v>1</v>
      </c>
      <c r="V38" s="153"/>
      <c r="W38" s="164" t="str">
        <f>LEFT(B38,2)</f>
        <v>SA</v>
      </c>
      <c r="X38" s="153">
        <f t="shared" ref="X38:AF39" si="4">IF($W38=X$3,1,0)</f>
        <v>0</v>
      </c>
      <c r="Y38" s="153">
        <f t="shared" si="4"/>
        <v>0</v>
      </c>
      <c r="Z38" s="153">
        <f t="shared" si="4"/>
        <v>0</v>
      </c>
      <c r="AA38" s="153">
        <f t="shared" si="4"/>
        <v>0</v>
      </c>
      <c r="AB38" s="153">
        <f t="shared" si="4"/>
        <v>0</v>
      </c>
      <c r="AC38" s="153">
        <f t="shared" si="4"/>
        <v>0</v>
      </c>
      <c r="AD38" s="153">
        <f t="shared" si="4"/>
        <v>0</v>
      </c>
      <c r="AE38" s="153">
        <f t="shared" si="4"/>
        <v>1</v>
      </c>
      <c r="AF38" s="153">
        <f t="shared" si="4"/>
        <v>0</v>
      </c>
      <c r="AG38" s="153"/>
      <c r="AH38" s="153">
        <v>0</v>
      </c>
      <c r="AI38" s="153">
        <v>0</v>
      </c>
      <c r="AJ38" s="153">
        <v>1</v>
      </c>
      <c r="AK38" s="153">
        <v>0</v>
      </c>
      <c r="AL38" s="153">
        <v>0</v>
      </c>
      <c r="AM38" s="153">
        <v>1</v>
      </c>
      <c r="AN38" s="153"/>
      <c r="AO38" s="153" t="str">
        <f>IF(AH38=1,"A1",IF(AI38=1,"A2",IF(AJ38=1,"A3",0)))</f>
        <v>A3</v>
      </c>
      <c r="AP38" s="153" t="str">
        <f>IF(AK38=1,"B1",IF(AL38=1,"B2",IF(AM38=1,"B3",0)))</f>
        <v>B3</v>
      </c>
      <c r="AQ38" s="163" t="str">
        <f>CONCATENATE(AO38,";",AP38)</f>
        <v>A3;B3</v>
      </c>
    </row>
    <row r="39" spans="2:43" ht="30">
      <c r="B39" s="166" t="s">
        <v>1455</v>
      </c>
      <c r="C39" s="17" t="s">
        <v>1456</v>
      </c>
      <c r="D39" s="67" t="s">
        <v>1457</v>
      </c>
      <c r="E39" s="154" t="s">
        <v>1458</v>
      </c>
      <c r="F39" s="140" t="s">
        <v>54</v>
      </c>
      <c r="G39" s="140" t="s">
        <v>54</v>
      </c>
      <c r="H39" s="167" t="s">
        <v>470</v>
      </c>
      <c r="I39" s="167" t="s">
        <v>1238</v>
      </c>
      <c r="J39" s="167" t="s">
        <v>692</v>
      </c>
      <c r="K39" s="167" t="s">
        <v>623</v>
      </c>
      <c r="L39" s="167" t="s">
        <v>457</v>
      </c>
      <c r="M39" s="168" t="s">
        <v>18</v>
      </c>
      <c r="N39" s="143" t="s">
        <v>18</v>
      </c>
      <c r="O39" s="169" t="s">
        <v>18</v>
      </c>
      <c r="P39" s="145" t="s">
        <v>18</v>
      </c>
      <c r="Q39" s="168" t="s">
        <v>821</v>
      </c>
      <c r="R39" s="169" t="s">
        <v>821</v>
      </c>
      <c r="S39" s="169" t="s">
        <v>821</v>
      </c>
      <c r="T39" s="171" t="s">
        <v>821</v>
      </c>
      <c r="U39" s="143">
        <v>1</v>
      </c>
      <c r="V39" s="153"/>
      <c r="W39" s="164" t="str">
        <f>LEFT(B39,2)</f>
        <v>SA</v>
      </c>
      <c r="X39" s="153">
        <f t="shared" si="4"/>
        <v>0</v>
      </c>
      <c r="Y39" s="153">
        <f t="shared" si="4"/>
        <v>0</v>
      </c>
      <c r="Z39" s="153">
        <f t="shared" si="4"/>
        <v>0</v>
      </c>
      <c r="AA39" s="153">
        <f t="shared" si="4"/>
        <v>0</v>
      </c>
      <c r="AB39" s="153">
        <f t="shared" si="4"/>
        <v>0</v>
      </c>
      <c r="AC39" s="153">
        <f t="shared" si="4"/>
        <v>0</v>
      </c>
      <c r="AD39" s="153">
        <f t="shared" si="4"/>
        <v>0</v>
      </c>
      <c r="AE39" s="153">
        <f t="shared" si="4"/>
        <v>1</v>
      </c>
      <c r="AF39" s="153">
        <f t="shared" si="4"/>
        <v>0</v>
      </c>
      <c r="AG39" s="153"/>
      <c r="AH39" s="153">
        <v>1</v>
      </c>
      <c r="AI39" s="153">
        <v>0</v>
      </c>
      <c r="AJ39" s="153">
        <v>0</v>
      </c>
      <c r="AK39" s="153">
        <v>1</v>
      </c>
      <c r="AL39" s="153">
        <v>0</v>
      </c>
      <c r="AM39" s="153">
        <v>0</v>
      </c>
      <c r="AN39" s="153"/>
      <c r="AO39" s="153" t="str">
        <f>IF(AH39=1,"A1",IF(AI39=1,"A2",IF(AJ39=1,"A3",0)))</f>
        <v>A1</v>
      </c>
      <c r="AP39" s="153" t="str">
        <f>IF(AK39=1,"B1",IF(AL39=1,"B2",IF(AM39=1,"B3",0)))</f>
        <v>B1</v>
      </c>
      <c r="AQ39" s="145" t="str">
        <f>CONCATENATE(AO39,";",AP39)</f>
        <v>A1;B1</v>
      </c>
    </row>
    <row r="40" spans="2:43">
      <c r="B40" s="166"/>
      <c r="C40" s="210"/>
      <c r="D40" s="206"/>
      <c r="E40" s="206"/>
      <c r="F40" s="167"/>
      <c r="G40" s="167"/>
      <c r="H40" s="2"/>
      <c r="I40" s="167"/>
      <c r="J40" s="167"/>
      <c r="K40" s="167"/>
      <c r="L40" s="2"/>
      <c r="M40" s="147"/>
      <c r="N40" s="143"/>
      <c r="O40" s="143"/>
      <c r="P40" s="145"/>
      <c r="Q40" s="147"/>
      <c r="R40" s="143"/>
      <c r="S40" s="143"/>
      <c r="T40" s="145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45"/>
    </row>
    <row r="41" spans="2:43">
      <c r="B41" s="166"/>
      <c r="C41" s="210"/>
      <c r="D41" s="206"/>
      <c r="E41" s="206"/>
      <c r="F41" s="167"/>
      <c r="G41" s="167"/>
      <c r="H41" s="2"/>
      <c r="I41" s="167"/>
      <c r="J41" s="167"/>
      <c r="K41" s="167"/>
      <c r="L41" s="2"/>
      <c r="M41" s="147"/>
      <c r="N41" s="143"/>
      <c r="O41" s="143"/>
      <c r="P41" s="145"/>
      <c r="Q41" s="147"/>
      <c r="R41" s="143"/>
      <c r="S41" s="143"/>
      <c r="T41" s="145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45"/>
    </row>
    <row r="42" spans="2:43" ht="27" customHeight="1">
      <c r="B42" s="124" t="s">
        <v>371</v>
      </c>
      <c r="C42" s="124"/>
      <c r="D42" s="170"/>
      <c r="E42" s="170"/>
      <c r="F42" s="141"/>
      <c r="G42" s="141"/>
      <c r="H42" s="167"/>
      <c r="I42" s="167"/>
      <c r="J42" s="167"/>
      <c r="K42" s="141"/>
      <c r="L42" s="141"/>
      <c r="M42" s="146"/>
      <c r="N42" s="143"/>
      <c r="O42" s="143"/>
      <c r="P42" s="145"/>
      <c r="Q42" s="146"/>
      <c r="R42" s="143"/>
      <c r="S42" s="143"/>
      <c r="T42" s="145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45"/>
    </row>
    <row r="43" spans="2:43" ht="45">
      <c r="B43" s="156" t="s">
        <v>1459</v>
      </c>
      <c r="C43" s="65" t="s">
        <v>1460</v>
      </c>
      <c r="D43" s="66" t="s">
        <v>22</v>
      </c>
      <c r="E43" s="157" t="s">
        <v>1461</v>
      </c>
      <c r="F43" s="158" t="s">
        <v>54</v>
      </c>
      <c r="G43" s="158" t="s">
        <v>1462</v>
      </c>
      <c r="H43" s="159" t="s">
        <v>453</v>
      </c>
      <c r="I43" s="159" t="s">
        <v>22</v>
      </c>
      <c r="J43" s="159" t="s">
        <v>22</v>
      </c>
      <c r="K43" s="159" t="s">
        <v>458</v>
      </c>
      <c r="L43" s="159" t="s">
        <v>22</v>
      </c>
      <c r="M43" s="160">
        <v>1660</v>
      </c>
      <c r="N43" s="161" t="s">
        <v>1423</v>
      </c>
      <c r="O43" s="162">
        <v>4067197</v>
      </c>
      <c r="P43" s="163" t="s">
        <v>1423</v>
      </c>
      <c r="Q43" s="168" t="s">
        <v>821</v>
      </c>
      <c r="R43" s="169" t="s">
        <v>821</v>
      </c>
      <c r="S43" s="169" t="s">
        <v>821</v>
      </c>
      <c r="T43" s="171" t="s">
        <v>821</v>
      </c>
      <c r="U43" s="143">
        <v>1</v>
      </c>
      <c r="V43" s="153"/>
      <c r="W43" s="164" t="str">
        <f>LEFT(B43,2)</f>
        <v>TR</v>
      </c>
      <c r="X43" s="153">
        <f t="shared" ref="X43:AF43" si="5">IF($W43=X$3,1,0)</f>
        <v>0</v>
      </c>
      <c r="Y43" s="153">
        <f t="shared" si="5"/>
        <v>0</v>
      </c>
      <c r="Z43" s="153">
        <f t="shared" si="5"/>
        <v>0</v>
      </c>
      <c r="AA43" s="153">
        <f t="shared" si="5"/>
        <v>0</v>
      </c>
      <c r="AB43" s="153">
        <f t="shared" si="5"/>
        <v>0</v>
      </c>
      <c r="AC43" s="153">
        <f t="shared" si="5"/>
        <v>0</v>
      </c>
      <c r="AD43" s="153">
        <f t="shared" si="5"/>
        <v>0</v>
      </c>
      <c r="AE43" s="153">
        <f t="shared" si="5"/>
        <v>0</v>
      </c>
      <c r="AF43" s="153">
        <f t="shared" si="5"/>
        <v>1</v>
      </c>
      <c r="AG43" s="153"/>
      <c r="AH43" s="153">
        <v>0</v>
      </c>
      <c r="AI43" s="153">
        <v>0</v>
      </c>
      <c r="AJ43" s="153">
        <v>1</v>
      </c>
      <c r="AK43" s="153">
        <v>0</v>
      </c>
      <c r="AL43" s="153">
        <v>0</v>
      </c>
      <c r="AM43" s="153">
        <v>1</v>
      </c>
      <c r="AN43" s="153"/>
      <c r="AO43" s="153" t="str">
        <f>IF(AH43=1,"A1",IF(AI43=1,"A2",IF(AJ43=1,"A3",0)))</f>
        <v>A3</v>
      </c>
      <c r="AP43" s="153" t="str">
        <f>IF(AK43=1,"B1",IF(AL43=1,"B2",IF(AM43=1,"B3",0)))</f>
        <v>B3</v>
      </c>
      <c r="AQ43" s="163" t="str">
        <f>CONCATENATE(AO43,";",AP43)</f>
        <v>A3;B3</v>
      </c>
    </row>
    <row r="44" spans="2:43" ht="30">
      <c r="B44" s="166" t="s">
        <v>1463</v>
      </c>
      <c r="C44" s="17" t="s">
        <v>1464</v>
      </c>
      <c r="D44" s="67" t="s">
        <v>1465</v>
      </c>
      <c r="E44" s="154" t="s">
        <v>1466</v>
      </c>
      <c r="F44" s="140" t="s">
        <v>54</v>
      </c>
      <c r="G44" s="140" t="s">
        <v>1462</v>
      </c>
      <c r="H44" s="167" t="s">
        <v>453</v>
      </c>
      <c r="I44" s="167" t="s">
        <v>691</v>
      </c>
      <c r="J44" s="167" t="s">
        <v>472</v>
      </c>
      <c r="K44" s="167" t="s">
        <v>458</v>
      </c>
      <c r="L44" s="167" t="s">
        <v>452</v>
      </c>
      <c r="M44" s="168" t="s">
        <v>18</v>
      </c>
      <c r="N44" s="143" t="s">
        <v>18</v>
      </c>
      <c r="O44" s="169" t="s">
        <v>18</v>
      </c>
      <c r="P44" s="145" t="s">
        <v>18</v>
      </c>
      <c r="Q44" s="168" t="s">
        <v>821</v>
      </c>
      <c r="R44" s="169" t="s">
        <v>821</v>
      </c>
      <c r="S44" s="169" t="s">
        <v>821</v>
      </c>
      <c r="T44" s="171" t="s">
        <v>821</v>
      </c>
      <c r="U44" s="153">
        <v>0</v>
      </c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45"/>
    </row>
    <row r="45" spans="2:43" ht="30">
      <c r="B45" s="156" t="s">
        <v>1467</v>
      </c>
      <c r="C45" s="65" t="s">
        <v>1468</v>
      </c>
      <c r="D45" s="66" t="s">
        <v>1469</v>
      </c>
      <c r="E45" s="157" t="s">
        <v>1466</v>
      </c>
      <c r="F45" s="158" t="s">
        <v>54</v>
      </c>
      <c r="G45" s="158" t="s">
        <v>1462</v>
      </c>
      <c r="H45" s="159" t="s">
        <v>453</v>
      </c>
      <c r="I45" s="159" t="s">
        <v>691</v>
      </c>
      <c r="J45" s="159" t="s">
        <v>622</v>
      </c>
      <c r="K45" s="159" t="s">
        <v>458</v>
      </c>
      <c r="L45" s="159" t="s">
        <v>452</v>
      </c>
      <c r="M45" s="160" t="s">
        <v>18</v>
      </c>
      <c r="N45" s="161" t="s">
        <v>18</v>
      </c>
      <c r="O45" s="162" t="s">
        <v>18</v>
      </c>
      <c r="P45" s="163" t="s">
        <v>18</v>
      </c>
      <c r="Q45" s="168" t="s">
        <v>821</v>
      </c>
      <c r="R45" s="169" t="s">
        <v>821</v>
      </c>
      <c r="S45" s="169" t="s">
        <v>821</v>
      </c>
      <c r="T45" s="171" t="s">
        <v>821</v>
      </c>
      <c r="U45" s="153">
        <v>0</v>
      </c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63"/>
    </row>
    <row r="46" spans="2:43" ht="30">
      <c r="B46" s="166" t="s">
        <v>1470</v>
      </c>
      <c r="C46" s="17" t="s">
        <v>1471</v>
      </c>
      <c r="D46" s="67" t="s">
        <v>1472</v>
      </c>
      <c r="E46" s="154" t="s">
        <v>1466</v>
      </c>
      <c r="F46" s="140" t="s">
        <v>54</v>
      </c>
      <c r="G46" s="140" t="s">
        <v>1462</v>
      </c>
      <c r="H46" s="167" t="s">
        <v>453</v>
      </c>
      <c r="I46" s="167" t="s">
        <v>691</v>
      </c>
      <c r="J46" s="167" t="s">
        <v>472</v>
      </c>
      <c r="K46" s="167" t="s">
        <v>458</v>
      </c>
      <c r="L46" s="167" t="s">
        <v>454</v>
      </c>
      <c r="M46" s="168" t="s">
        <v>18</v>
      </c>
      <c r="N46" s="143" t="s">
        <v>18</v>
      </c>
      <c r="O46" s="169" t="s">
        <v>18</v>
      </c>
      <c r="P46" s="145" t="s">
        <v>18</v>
      </c>
      <c r="Q46" s="168" t="s">
        <v>821</v>
      </c>
      <c r="R46" s="169" t="s">
        <v>821</v>
      </c>
      <c r="S46" s="169" t="s">
        <v>821</v>
      </c>
      <c r="T46" s="171" t="s">
        <v>821</v>
      </c>
      <c r="U46" s="153">
        <v>0</v>
      </c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45"/>
    </row>
    <row r="47" spans="2:43" ht="30">
      <c r="B47" s="156" t="s">
        <v>1473</v>
      </c>
      <c r="C47" s="65" t="s">
        <v>1474</v>
      </c>
      <c r="D47" s="66" t="s">
        <v>1475</v>
      </c>
      <c r="E47" s="157" t="s">
        <v>1476</v>
      </c>
      <c r="F47" s="158" t="s">
        <v>54</v>
      </c>
      <c r="G47" s="158" t="s">
        <v>1462</v>
      </c>
      <c r="H47" s="159" t="s">
        <v>453</v>
      </c>
      <c r="I47" s="159" t="s">
        <v>691</v>
      </c>
      <c r="J47" s="159" t="s">
        <v>622</v>
      </c>
      <c r="K47" s="159" t="s">
        <v>458</v>
      </c>
      <c r="L47" s="159" t="s">
        <v>454</v>
      </c>
      <c r="M47" s="160" t="s">
        <v>18</v>
      </c>
      <c r="N47" s="161" t="s">
        <v>18</v>
      </c>
      <c r="O47" s="162" t="s">
        <v>18</v>
      </c>
      <c r="P47" s="163" t="s">
        <v>18</v>
      </c>
      <c r="Q47" s="168" t="s">
        <v>821</v>
      </c>
      <c r="R47" s="169" t="s">
        <v>821</v>
      </c>
      <c r="S47" s="169" t="s">
        <v>821</v>
      </c>
      <c r="T47" s="171" t="s">
        <v>821</v>
      </c>
      <c r="U47" s="153">
        <v>0</v>
      </c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63"/>
    </row>
    <row r="48" spans="2:43" ht="30">
      <c r="B48" s="166" t="s">
        <v>1477</v>
      </c>
      <c r="C48" s="17" t="s">
        <v>1478</v>
      </c>
      <c r="D48" s="67" t="s">
        <v>1479</v>
      </c>
      <c r="E48" s="154" t="s">
        <v>1480</v>
      </c>
      <c r="F48" s="140" t="s">
        <v>54</v>
      </c>
      <c r="G48" s="140" t="s">
        <v>1462</v>
      </c>
      <c r="H48" s="167" t="s">
        <v>453</v>
      </c>
      <c r="I48" s="167" t="s">
        <v>691</v>
      </c>
      <c r="J48" s="167" t="s">
        <v>472</v>
      </c>
      <c r="K48" s="167" t="s">
        <v>458</v>
      </c>
      <c r="L48" s="167" t="s">
        <v>454</v>
      </c>
      <c r="M48" s="168" t="s">
        <v>18</v>
      </c>
      <c r="N48" s="143" t="s">
        <v>18</v>
      </c>
      <c r="O48" s="169" t="s">
        <v>18</v>
      </c>
      <c r="P48" s="145" t="s">
        <v>18</v>
      </c>
      <c r="Q48" s="168" t="s">
        <v>821</v>
      </c>
      <c r="R48" s="169" t="s">
        <v>821</v>
      </c>
      <c r="S48" s="169" t="s">
        <v>821</v>
      </c>
      <c r="T48" s="171" t="s">
        <v>821</v>
      </c>
      <c r="U48" s="153">
        <v>0</v>
      </c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45"/>
    </row>
    <row r="49" spans="2:43" ht="30">
      <c r="B49" s="156" t="s">
        <v>1481</v>
      </c>
      <c r="C49" s="65" t="s">
        <v>1482</v>
      </c>
      <c r="D49" s="66" t="s">
        <v>1483</v>
      </c>
      <c r="E49" s="157" t="s">
        <v>1484</v>
      </c>
      <c r="F49" s="158" t="s">
        <v>54</v>
      </c>
      <c r="G49" s="158" t="s">
        <v>1462</v>
      </c>
      <c r="H49" s="159" t="s">
        <v>453</v>
      </c>
      <c r="I49" s="159" t="s">
        <v>1238</v>
      </c>
      <c r="J49" s="159" t="s">
        <v>692</v>
      </c>
      <c r="K49" s="159" t="s">
        <v>458</v>
      </c>
      <c r="L49" s="159" t="s">
        <v>457</v>
      </c>
      <c r="M49" s="160" t="s">
        <v>18</v>
      </c>
      <c r="N49" s="161" t="s">
        <v>18</v>
      </c>
      <c r="O49" s="162" t="s">
        <v>18</v>
      </c>
      <c r="P49" s="163" t="s">
        <v>18</v>
      </c>
      <c r="Q49" s="168" t="s">
        <v>821</v>
      </c>
      <c r="R49" s="169" t="s">
        <v>821</v>
      </c>
      <c r="S49" s="169" t="s">
        <v>821</v>
      </c>
      <c r="T49" s="171" t="s">
        <v>821</v>
      </c>
      <c r="U49" s="153">
        <v>0</v>
      </c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63"/>
    </row>
    <row r="50" spans="2:43" ht="45">
      <c r="B50" s="166" t="s">
        <v>1485</v>
      </c>
      <c r="C50" s="17" t="s">
        <v>1486</v>
      </c>
      <c r="D50" s="67" t="s">
        <v>1487</v>
      </c>
      <c r="E50" s="154" t="s">
        <v>18</v>
      </c>
      <c r="F50" s="140" t="s">
        <v>54</v>
      </c>
      <c r="G50" s="140" t="s">
        <v>1462</v>
      </c>
      <c r="H50" s="167" t="s">
        <v>453</v>
      </c>
      <c r="I50" s="167" t="s">
        <v>1238</v>
      </c>
      <c r="J50" s="167" t="s">
        <v>692</v>
      </c>
      <c r="K50" s="167" t="s">
        <v>458</v>
      </c>
      <c r="L50" s="167" t="s">
        <v>1488</v>
      </c>
      <c r="M50" s="168" t="s">
        <v>18</v>
      </c>
      <c r="N50" s="143" t="s">
        <v>18</v>
      </c>
      <c r="O50" s="169" t="s">
        <v>18</v>
      </c>
      <c r="P50" s="145" t="s">
        <v>18</v>
      </c>
      <c r="Q50" s="168" t="s">
        <v>821</v>
      </c>
      <c r="R50" s="169" t="s">
        <v>821</v>
      </c>
      <c r="S50" s="169" t="s">
        <v>821</v>
      </c>
      <c r="T50" s="171" t="s">
        <v>821</v>
      </c>
      <c r="U50" s="153">
        <v>0</v>
      </c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45"/>
    </row>
    <row r="51" spans="2:43" ht="30">
      <c r="B51" s="156" t="s">
        <v>1489</v>
      </c>
      <c r="C51" s="65" t="s">
        <v>1490</v>
      </c>
      <c r="D51" s="66" t="s">
        <v>1491</v>
      </c>
      <c r="E51" s="157" t="s">
        <v>1492</v>
      </c>
      <c r="F51" s="158" t="s">
        <v>54</v>
      </c>
      <c r="G51" s="158" t="s">
        <v>1462</v>
      </c>
      <c r="H51" s="159" t="s">
        <v>453</v>
      </c>
      <c r="I51" s="159" t="s">
        <v>691</v>
      </c>
      <c r="J51" s="159" t="s">
        <v>472</v>
      </c>
      <c r="K51" s="159" t="s">
        <v>458</v>
      </c>
      <c r="L51" s="159" t="s">
        <v>455</v>
      </c>
      <c r="M51" s="160" t="s">
        <v>18</v>
      </c>
      <c r="N51" s="161" t="s">
        <v>18</v>
      </c>
      <c r="O51" s="162" t="s">
        <v>18</v>
      </c>
      <c r="P51" s="163" t="s">
        <v>18</v>
      </c>
      <c r="Q51" s="168" t="s">
        <v>821</v>
      </c>
      <c r="R51" s="169" t="s">
        <v>821</v>
      </c>
      <c r="S51" s="169" t="s">
        <v>821</v>
      </c>
      <c r="T51" s="171" t="s">
        <v>821</v>
      </c>
      <c r="U51" s="153">
        <v>0</v>
      </c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63"/>
    </row>
    <row r="52" spans="2:43" ht="30">
      <c r="B52" s="166" t="s">
        <v>1493</v>
      </c>
      <c r="C52" s="17" t="s">
        <v>1494</v>
      </c>
      <c r="D52" s="67" t="s">
        <v>1495</v>
      </c>
      <c r="E52" s="154" t="s">
        <v>1496</v>
      </c>
      <c r="F52" s="140" t="s">
        <v>54</v>
      </c>
      <c r="G52" s="140" t="s">
        <v>1462</v>
      </c>
      <c r="H52" s="167" t="s">
        <v>453</v>
      </c>
      <c r="I52" s="167" t="s">
        <v>691</v>
      </c>
      <c r="J52" s="167" t="s">
        <v>472</v>
      </c>
      <c r="K52" s="167" t="s">
        <v>458</v>
      </c>
      <c r="L52" s="167" t="s">
        <v>453</v>
      </c>
      <c r="M52" s="168" t="s">
        <v>18</v>
      </c>
      <c r="N52" s="143" t="s">
        <v>18</v>
      </c>
      <c r="O52" s="169" t="s">
        <v>18</v>
      </c>
      <c r="P52" s="145" t="s">
        <v>18</v>
      </c>
      <c r="Q52" s="168" t="s">
        <v>821</v>
      </c>
      <c r="R52" s="169" t="s">
        <v>821</v>
      </c>
      <c r="S52" s="169" t="s">
        <v>821</v>
      </c>
      <c r="T52" s="171" t="s">
        <v>821</v>
      </c>
      <c r="U52" s="153">
        <v>0</v>
      </c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45"/>
    </row>
    <row r="53" spans="2:43" ht="30" customHeight="1">
      <c r="B53" s="156" t="s">
        <v>1497</v>
      </c>
      <c r="C53" s="65" t="s">
        <v>1498</v>
      </c>
      <c r="D53" s="66" t="s">
        <v>1499</v>
      </c>
      <c r="E53" s="157" t="s">
        <v>1500</v>
      </c>
      <c r="F53" s="158" t="s">
        <v>54</v>
      </c>
      <c r="G53" s="158" t="s">
        <v>1462</v>
      </c>
      <c r="H53" s="159" t="s">
        <v>453</v>
      </c>
      <c r="I53" s="159" t="s">
        <v>691</v>
      </c>
      <c r="J53" s="159" t="s">
        <v>472</v>
      </c>
      <c r="K53" s="159" t="s">
        <v>458</v>
      </c>
      <c r="L53" s="159" t="s">
        <v>451</v>
      </c>
      <c r="M53" s="160" t="s">
        <v>18</v>
      </c>
      <c r="N53" s="161" t="s">
        <v>18</v>
      </c>
      <c r="O53" s="162" t="s">
        <v>18</v>
      </c>
      <c r="P53" s="163" t="s">
        <v>18</v>
      </c>
      <c r="Q53" s="168" t="s">
        <v>821</v>
      </c>
      <c r="R53" s="169" t="s">
        <v>821</v>
      </c>
      <c r="S53" s="169" t="s">
        <v>821</v>
      </c>
      <c r="T53" s="171" t="s">
        <v>821</v>
      </c>
      <c r="U53" s="153">
        <v>0</v>
      </c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63"/>
    </row>
    <row r="54" spans="2:43" ht="30" customHeight="1">
      <c r="B54" s="166" t="s">
        <v>1501</v>
      </c>
      <c r="C54" s="17" t="s">
        <v>1502</v>
      </c>
      <c r="D54" s="67" t="s">
        <v>1503</v>
      </c>
      <c r="E54" s="154" t="s">
        <v>1504</v>
      </c>
      <c r="F54" s="140" t="s">
        <v>54</v>
      </c>
      <c r="G54" s="140" t="s">
        <v>1462</v>
      </c>
      <c r="H54" s="167" t="s">
        <v>453</v>
      </c>
      <c r="I54" s="167" t="s">
        <v>691</v>
      </c>
      <c r="J54" s="167" t="s">
        <v>472</v>
      </c>
      <c r="K54" s="167" t="s">
        <v>458</v>
      </c>
      <c r="L54" s="167" t="s">
        <v>450</v>
      </c>
      <c r="M54" s="168" t="s">
        <v>18</v>
      </c>
      <c r="N54" s="143" t="s">
        <v>18</v>
      </c>
      <c r="O54" s="169" t="s">
        <v>18</v>
      </c>
      <c r="P54" s="145" t="s">
        <v>18</v>
      </c>
      <c r="Q54" s="168" t="s">
        <v>821</v>
      </c>
      <c r="R54" s="169" t="s">
        <v>821</v>
      </c>
      <c r="S54" s="169" t="s">
        <v>821</v>
      </c>
      <c r="T54" s="171" t="s">
        <v>821</v>
      </c>
      <c r="U54" s="153">
        <v>0</v>
      </c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45"/>
    </row>
    <row r="55" spans="2:43" ht="23.45" customHeight="1">
      <c r="B55" s="156" t="s">
        <v>1505</v>
      </c>
      <c r="C55" s="65" t="s">
        <v>1506</v>
      </c>
      <c r="D55" s="66" t="s">
        <v>1507</v>
      </c>
      <c r="E55" s="157" t="s">
        <v>1508</v>
      </c>
      <c r="F55" s="158" t="s">
        <v>54</v>
      </c>
      <c r="G55" s="158" t="s">
        <v>54</v>
      </c>
      <c r="H55" s="159" t="s">
        <v>1343</v>
      </c>
      <c r="I55" s="159" t="s">
        <v>691</v>
      </c>
      <c r="J55" s="159" t="s">
        <v>472</v>
      </c>
      <c r="K55" s="159" t="s">
        <v>458</v>
      </c>
      <c r="L55" s="159" t="s">
        <v>451</v>
      </c>
      <c r="M55" s="160" t="s">
        <v>18</v>
      </c>
      <c r="N55" s="161" t="s">
        <v>18</v>
      </c>
      <c r="O55" s="162" t="s">
        <v>18</v>
      </c>
      <c r="P55" s="163" t="s">
        <v>18</v>
      </c>
      <c r="Q55" s="168" t="s">
        <v>821</v>
      </c>
      <c r="R55" s="169" t="s">
        <v>821</v>
      </c>
      <c r="S55" s="169" t="s">
        <v>821</v>
      </c>
      <c r="T55" s="171" t="s">
        <v>821</v>
      </c>
      <c r="U55" s="143">
        <v>1</v>
      </c>
      <c r="V55" s="153"/>
      <c r="W55" s="164" t="str">
        <f>LEFT(B55,2)</f>
        <v>TR</v>
      </c>
      <c r="X55" s="153">
        <f t="shared" ref="X55:AF56" si="6">IF($W55=X$3,1,0)</f>
        <v>0</v>
      </c>
      <c r="Y55" s="153">
        <f t="shared" si="6"/>
        <v>0</v>
      </c>
      <c r="Z55" s="153">
        <f t="shared" si="6"/>
        <v>0</v>
      </c>
      <c r="AA55" s="153">
        <f t="shared" si="6"/>
        <v>0</v>
      </c>
      <c r="AB55" s="153">
        <f t="shared" si="6"/>
        <v>0</v>
      </c>
      <c r="AC55" s="153">
        <f t="shared" si="6"/>
        <v>0</v>
      </c>
      <c r="AD55" s="153">
        <f t="shared" si="6"/>
        <v>0</v>
      </c>
      <c r="AE55" s="153">
        <f t="shared" si="6"/>
        <v>0</v>
      </c>
      <c r="AF55" s="153">
        <f t="shared" si="6"/>
        <v>1</v>
      </c>
      <c r="AG55" s="153"/>
      <c r="AH55" s="153">
        <v>1</v>
      </c>
      <c r="AI55" s="153">
        <v>0</v>
      </c>
      <c r="AJ55" s="153">
        <v>0</v>
      </c>
      <c r="AK55" s="153">
        <v>1</v>
      </c>
      <c r="AL55" s="153">
        <v>0</v>
      </c>
      <c r="AM55" s="153">
        <v>0</v>
      </c>
      <c r="AN55" s="153"/>
      <c r="AO55" s="153" t="str">
        <f>IF(AH55=1,"A1",IF(AI55=1,"A2",IF(AJ55=1,"A3",0)))</f>
        <v>A1</v>
      </c>
      <c r="AP55" s="153" t="str">
        <f>IF(AK55=1,"B1",IF(AL55=1,"B2",IF(AM55=1,"B3",0)))</f>
        <v>B1</v>
      </c>
      <c r="AQ55" s="163" t="str">
        <f>CONCATENATE(AO55,";",AP55)</f>
        <v>A1;B1</v>
      </c>
    </row>
    <row r="56" spans="2:43" ht="45">
      <c r="B56" s="166" t="s">
        <v>1509</v>
      </c>
      <c r="C56" s="17" t="s">
        <v>1510</v>
      </c>
      <c r="D56" s="67" t="s">
        <v>1511</v>
      </c>
      <c r="E56" s="154" t="s">
        <v>1512</v>
      </c>
      <c r="F56" s="140" t="s">
        <v>54</v>
      </c>
      <c r="G56" s="140" t="s">
        <v>54</v>
      </c>
      <c r="H56" s="167" t="s">
        <v>1343</v>
      </c>
      <c r="I56" s="167" t="s">
        <v>691</v>
      </c>
      <c r="J56" s="167" t="s">
        <v>472</v>
      </c>
      <c r="K56" s="167" t="s">
        <v>458</v>
      </c>
      <c r="L56" s="167" t="s">
        <v>451</v>
      </c>
      <c r="M56" s="168" t="s">
        <v>18</v>
      </c>
      <c r="N56" s="143" t="s">
        <v>18</v>
      </c>
      <c r="O56" s="169" t="s">
        <v>18</v>
      </c>
      <c r="P56" s="145" t="s">
        <v>18</v>
      </c>
      <c r="Q56" s="168" t="s">
        <v>821</v>
      </c>
      <c r="R56" s="169" t="s">
        <v>821</v>
      </c>
      <c r="S56" s="169" t="s">
        <v>821</v>
      </c>
      <c r="T56" s="171" t="s">
        <v>821</v>
      </c>
      <c r="U56" s="143">
        <v>1</v>
      </c>
      <c r="V56" s="153"/>
      <c r="W56" s="164" t="str">
        <f>LEFT(B56,2)</f>
        <v>TR</v>
      </c>
      <c r="X56" s="153">
        <f t="shared" si="6"/>
        <v>0</v>
      </c>
      <c r="Y56" s="153">
        <f t="shared" si="6"/>
        <v>0</v>
      </c>
      <c r="Z56" s="153">
        <f t="shared" si="6"/>
        <v>0</v>
      </c>
      <c r="AA56" s="153">
        <f t="shared" si="6"/>
        <v>0</v>
      </c>
      <c r="AB56" s="153">
        <f t="shared" si="6"/>
        <v>0</v>
      </c>
      <c r="AC56" s="153">
        <f t="shared" si="6"/>
        <v>0</v>
      </c>
      <c r="AD56" s="153">
        <f t="shared" si="6"/>
        <v>0</v>
      </c>
      <c r="AE56" s="153">
        <f t="shared" si="6"/>
        <v>0</v>
      </c>
      <c r="AF56" s="153">
        <f t="shared" si="6"/>
        <v>1</v>
      </c>
      <c r="AG56" s="153"/>
      <c r="AH56" s="153">
        <v>1</v>
      </c>
      <c r="AI56" s="153">
        <v>0</v>
      </c>
      <c r="AJ56" s="153">
        <v>0</v>
      </c>
      <c r="AK56" s="153">
        <v>1</v>
      </c>
      <c r="AL56" s="153">
        <v>0</v>
      </c>
      <c r="AM56" s="153">
        <v>0</v>
      </c>
      <c r="AN56" s="153"/>
      <c r="AO56" s="153" t="str">
        <f>IF(AH56=1,"A1",IF(AI56=1,"A2",IF(AJ56=1,"A3",0)))</f>
        <v>A1</v>
      </c>
      <c r="AP56" s="153" t="str">
        <f>IF(AK56=1,"B1",IF(AL56=1,"B2",IF(AM56=1,"B3",0)))</f>
        <v>B1</v>
      </c>
      <c r="AQ56" s="145" t="str">
        <f>CONCATENATE(AO56,";",AP56)</f>
        <v>A1;B1</v>
      </c>
    </row>
    <row r="57" spans="2:43">
      <c r="B57" s="166"/>
      <c r="C57" s="210"/>
      <c r="D57" s="206"/>
      <c r="E57" s="206"/>
      <c r="F57" s="167"/>
      <c r="G57" s="167"/>
      <c r="H57" s="2"/>
      <c r="I57" s="167"/>
      <c r="J57" s="167"/>
      <c r="K57" s="167"/>
      <c r="L57" s="2"/>
      <c r="M57" s="147"/>
      <c r="N57" s="143"/>
      <c r="O57" s="143"/>
      <c r="P57" s="145"/>
      <c r="Q57" s="147"/>
      <c r="R57" s="148"/>
      <c r="S57" s="149"/>
      <c r="T57" s="150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45"/>
    </row>
    <row r="58" spans="2:43">
      <c r="B58" s="166"/>
      <c r="C58" s="239"/>
      <c r="D58" s="206"/>
      <c r="E58" s="206"/>
      <c r="F58" s="167"/>
      <c r="G58" s="167"/>
      <c r="H58" s="2"/>
      <c r="I58" s="167"/>
      <c r="J58" s="167"/>
      <c r="K58" s="167"/>
      <c r="L58" s="2"/>
      <c r="M58" s="147"/>
      <c r="N58" s="143"/>
      <c r="O58" s="143"/>
      <c r="P58" s="145"/>
      <c r="Q58" s="147"/>
      <c r="R58" s="148"/>
      <c r="S58" s="149"/>
      <c r="T58" s="150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45"/>
    </row>
    <row r="59" spans="2:43">
      <c r="B59" s="166"/>
      <c r="C59" s="210"/>
      <c r="D59" s="206"/>
      <c r="E59" s="206"/>
      <c r="F59" s="167"/>
      <c r="G59" s="167"/>
      <c r="H59" s="2"/>
      <c r="I59" s="167"/>
      <c r="J59" s="167"/>
      <c r="K59" s="167"/>
      <c r="L59" s="2"/>
      <c r="M59" s="147"/>
      <c r="N59" s="143"/>
      <c r="O59" s="143"/>
      <c r="P59" s="145"/>
      <c r="Q59" s="147"/>
      <c r="R59" s="148"/>
      <c r="S59" s="149"/>
      <c r="T59" s="150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45"/>
    </row>
    <row r="60" spans="2:43">
      <c r="B60" s="166"/>
      <c r="C60" s="139"/>
      <c r="D60" s="206"/>
      <c r="E60" s="206"/>
      <c r="F60" s="167"/>
      <c r="G60" s="167"/>
      <c r="H60" s="2"/>
      <c r="I60" s="167"/>
      <c r="J60" s="167"/>
      <c r="K60" s="167"/>
      <c r="L60" s="2"/>
      <c r="M60" s="147"/>
      <c r="N60" s="143"/>
      <c r="O60" s="143"/>
      <c r="P60" s="145"/>
      <c r="Q60" s="147"/>
      <c r="R60" s="148"/>
      <c r="S60" s="149"/>
      <c r="T60" s="150"/>
      <c r="U60" s="143">
        <f>SUM(U5:U56)</f>
        <v>15</v>
      </c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45"/>
    </row>
    <row r="61" spans="2:43">
      <c r="B61" s="166"/>
      <c r="C61" s="139"/>
      <c r="D61" s="52"/>
      <c r="E61" s="206"/>
      <c r="F61" s="167"/>
      <c r="G61" s="167"/>
      <c r="H61" s="2"/>
      <c r="I61" s="167"/>
      <c r="J61" s="167"/>
      <c r="K61" s="167"/>
      <c r="L61" s="2"/>
      <c r="M61" s="147"/>
      <c r="N61" s="143"/>
      <c r="O61" s="143"/>
      <c r="P61" s="145"/>
      <c r="Q61" s="147"/>
      <c r="R61" s="148"/>
      <c r="S61" s="149"/>
      <c r="T61" s="150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45"/>
    </row>
    <row r="62" spans="2:43">
      <c r="B62" s="166"/>
      <c r="C62" s="139"/>
      <c r="D62" s="246"/>
      <c r="E62" s="206"/>
      <c r="F62" s="167"/>
      <c r="G62" s="167"/>
      <c r="H62" s="2"/>
      <c r="I62" s="167"/>
      <c r="J62" s="167"/>
      <c r="K62" s="167"/>
      <c r="L62" s="2"/>
      <c r="M62" s="147"/>
      <c r="N62" s="143"/>
      <c r="O62" s="143"/>
      <c r="P62" s="145"/>
      <c r="Q62" s="147"/>
      <c r="R62" s="148"/>
      <c r="S62" s="149"/>
      <c r="T62" s="150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45"/>
    </row>
    <row r="63" spans="2:43">
      <c r="B63" s="166"/>
      <c r="C63" s="139"/>
      <c r="D63" s="246"/>
      <c r="E63" s="206"/>
      <c r="F63" s="167"/>
      <c r="G63" s="167"/>
      <c r="H63" s="2"/>
      <c r="I63" s="167"/>
      <c r="J63" s="167"/>
      <c r="K63" s="167"/>
      <c r="L63" s="2"/>
      <c r="M63" s="147"/>
      <c r="N63" s="143"/>
      <c r="O63" s="143"/>
      <c r="P63" s="145"/>
      <c r="Q63" s="147"/>
      <c r="R63" s="148"/>
      <c r="S63" s="149"/>
      <c r="T63" s="150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45"/>
    </row>
    <row r="64" spans="2:43" hidden="1">
      <c r="B64" s="166"/>
      <c r="C64" s="139" t="s">
        <v>267</v>
      </c>
      <c r="D64" s="246"/>
      <c r="E64" s="206"/>
      <c r="F64" s="167"/>
      <c r="G64" s="167"/>
      <c r="H64" s="2"/>
      <c r="I64" s="167"/>
      <c r="J64" s="167"/>
      <c r="K64" s="167"/>
      <c r="L64" s="2"/>
      <c r="M64" s="147"/>
      <c r="N64" s="143"/>
      <c r="O64" s="143"/>
      <c r="P64" s="145"/>
      <c r="Q64" s="147"/>
      <c r="R64" s="148"/>
      <c r="S64" s="149"/>
      <c r="T64" s="150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223">
        <f>SUMPRODUCT($U5:$U59,X5:X59)</f>
        <v>0</v>
      </c>
      <c r="AH64" s="153"/>
      <c r="AI64" s="153"/>
      <c r="AJ64" s="153"/>
      <c r="AK64" s="153"/>
      <c r="AL64" s="153"/>
      <c r="AM64" s="153"/>
      <c r="AN64" s="153"/>
      <c r="AO64" s="153"/>
      <c r="AP64" s="153"/>
      <c r="AQ64" s="145"/>
    </row>
    <row r="65" spans="2:33" hidden="1">
      <c r="B65" s="166"/>
      <c r="C65" s="139" t="s">
        <v>278</v>
      </c>
      <c r="D65" s="246"/>
      <c r="E65" s="206"/>
      <c r="F65" s="167"/>
      <c r="G65" s="167"/>
      <c r="H65" s="2"/>
      <c r="I65" s="167"/>
      <c r="J65" s="167"/>
      <c r="K65" s="167"/>
      <c r="L65" s="2"/>
      <c r="M65" s="147"/>
      <c r="N65" s="143"/>
      <c r="O65" s="143"/>
      <c r="P65" s="145"/>
      <c r="Q65" s="147"/>
      <c r="R65" s="148"/>
      <c r="S65" s="149"/>
      <c r="T65" s="150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>
        <f>SUMPRODUCT($U5:$U59,Y5:Y59)</f>
        <v>2</v>
      </c>
    </row>
    <row r="66" spans="2:33" hidden="1">
      <c r="B66" s="166"/>
      <c r="C66" s="139" t="s">
        <v>297</v>
      </c>
      <c r="D66" s="246"/>
      <c r="E66" s="206"/>
      <c r="F66" s="167"/>
      <c r="G66" s="167"/>
      <c r="H66" s="2"/>
      <c r="I66" s="167"/>
      <c r="J66" s="167"/>
      <c r="K66" s="167"/>
      <c r="L66" s="2"/>
      <c r="M66" s="147"/>
      <c r="N66" s="143"/>
      <c r="O66" s="143"/>
      <c r="P66" s="145"/>
      <c r="Q66" s="147"/>
      <c r="R66" s="148"/>
      <c r="S66" s="149"/>
      <c r="T66" s="150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>
        <f>SUMPRODUCT($U5:$U59,Z5:Z59)</f>
        <v>1</v>
      </c>
    </row>
    <row r="67" spans="2:33" hidden="1">
      <c r="B67" s="166"/>
      <c r="C67" s="139" t="s">
        <v>304</v>
      </c>
      <c r="D67" s="246"/>
      <c r="E67" s="206"/>
      <c r="F67" s="167"/>
      <c r="G67" s="167"/>
      <c r="H67" s="2"/>
      <c r="I67" s="167"/>
      <c r="J67" s="167"/>
      <c r="K67" s="167"/>
      <c r="L67" s="2"/>
      <c r="M67" s="147"/>
      <c r="N67" s="143"/>
      <c r="O67" s="143"/>
      <c r="P67" s="145"/>
      <c r="Q67" s="147"/>
      <c r="R67" s="148"/>
      <c r="S67" s="149"/>
      <c r="T67" s="150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>
        <f>SUMPRODUCT($U5:$U59,AA5:AA59)</f>
        <v>0</v>
      </c>
    </row>
    <row r="68" spans="2:33" hidden="1">
      <c r="B68" s="166"/>
      <c r="C68" s="139" t="s">
        <v>313</v>
      </c>
      <c r="D68" s="246"/>
      <c r="E68" s="206"/>
      <c r="F68" s="167"/>
      <c r="G68" s="167"/>
      <c r="H68" s="2"/>
      <c r="I68" s="167"/>
      <c r="J68" s="167"/>
      <c r="K68" s="167"/>
      <c r="L68" s="2"/>
      <c r="M68" s="147"/>
      <c r="N68" s="143"/>
      <c r="O68" s="143"/>
      <c r="P68" s="145"/>
      <c r="Q68" s="147"/>
      <c r="R68" s="148"/>
      <c r="S68" s="149"/>
      <c r="T68" s="150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>
        <f>SUMPRODUCT($U5:$U59,AB5:AB59)</f>
        <v>4</v>
      </c>
    </row>
    <row r="69" spans="2:33" hidden="1">
      <c r="B69" s="166"/>
      <c r="C69" s="139" t="s">
        <v>338</v>
      </c>
      <c r="D69" s="246"/>
      <c r="E69" s="206"/>
      <c r="F69" s="167"/>
      <c r="G69" s="167"/>
      <c r="H69" s="2"/>
      <c r="I69" s="167"/>
      <c r="J69" s="167"/>
      <c r="K69" s="167"/>
      <c r="L69" s="2"/>
      <c r="M69" s="147"/>
      <c r="N69" s="143"/>
      <c r="O69" s="143"/>
      <c r="P69" s="145"/>
      <c r="Q69" s="147"/>
      <c r="R69" s="148"/>
      <c r="S69" s="149"/>
      <c r="T69" s="150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3"/>
      <c r="AG69" s="153">
        <f>SUMPRODUCT($U5:$U59,AC5:AC59)</f>
        <v>1</v>
      </c>
    </row>
    <row r="70" spans="2:33" hidden="1">
      <c r="B70" s="166"/>
      <c r="C70" s="139" t="s">
        <v>347</v>
      </c>
      <c r="D70" s="246"/>
      <c r="E70" s="206"/>
      <c r="F70" s="167"/>
      <c r="G70" s="167"/>
      <c r="H70" s="2"/>
      <c r="I70" s="167"/>
      <c r="J70" s="167"/>
      <c r="K70" s="167"/>
      <c r="L70" s="2"/>
      <c r="M70" s="147"/>
      <c r="N70" s="143"/>
      <c r="O70" s="143"/>
      <c r="P70" s="145"/>
      <c r="Q70" s="147"/>
      <c r="R70" s="148"/>
      <c r="S70" s="149"/>
      <c r="T70" s="150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>
        <f>SUMPRODUCT($U5:$U59,AD5:AD59)</f>
        <v>2</v>
      </c>
    </row>
    <row r="71" spans="2:33" hidden="1">
      <c r="B71" s="166"/>
      <c r="C71" s="139" t="s">
        <v>358</v>
      </c>
      <c r="D71" s="246"/>
      <c r="E71" s="206"/>
      <c r="F71" s="167"/>
      <c r="G71" s="167"/>
      <c r="H71" s="2"/>
      <c r="I71" s="167"/>
      <c r="J71" s="167"/>
      <c r="K71" s="167"/>
      <c r="L71" s="2"/>
      <c r="M71" s="147"/>
      <c r="N71" s="143"/>
      <c r="O71" s="143"/>
      <c r="P71" s="145"/>
      <c r="Q71" s="147"/>
      <c r="R71" s="148"/>
      <c r="S71" s="149"/>
      <c r="T71" s="150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>
        <f>SUMPRODUCT($U5:$U59,AE5:AE59)</f>
        <v>2</v>
      </c>
    </row>
    <row r="72" spans="2:33" hidden="1">
      <c r="B72" s="166"/>
      <c r="C72" s="210" t="s">
        <v>371</v>
      </c>
      <c r="D72" s="247"/>
      <c r="E72" s="206"/>
      <c r="F72" s="167"/>
      <c r="G72" s="167"/>
      <c r="H72" s="2"/>
      <c r="I72" s="167"/>
      <c r="J72" s="167"/>
      <c r="K72" s="167"/>
      <c r="L72" s="2"/>
      <c r="M72" s="147"/>
      <c r="N72" s="143"/>
      <c r="O72" s="143"/>
      <c r="P72" s="145"/>
      <c r="Q72" s="147"/>
      <c r="R72" s="148"/>
      <c r="S72" s="149"/>
      <c r="T72" s="150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>
        <f>SUMPRODUCT($U5:$U59,AF5:AF59)</f>
        <v>3</v>
      </c>
    </row>
    <row r="73" spans="2:33" hidden="1">
      <c r="B73" s="166"/>
      <c r="C73" s="210"/>
      <c r="D73" s="206"/>
      <c r="E73" s="206"/>
      <c r="F73" s="167"/>
      <c r="G73" s="167"/>
      <c r="H73" s="2"/>
      <c r="I73" s="167"/>
      <c r="J73" s="167"/>
      <c r="K73" s="167"/>
      <c r="L73" s="2"/>
      <c r="M73" s="147"/>
      <c r="N73" s="143"/>
      <c r="O73" s="143"/>
      <c r="P73" s="145"/>
      <c r="Q73" s="147"/>
      <c r="R73" s="148"/>
      <c r="S73" s="149"/>
      <c r="T73" s="150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223">
        <f>SUM(AG64:AG72)</f>
        <v>15</v>
      </c>
    </row>
    <row r="74" spans="2:33">
      <c r="B74" s="166"/>
      <c r="C74" s="210"/>
      <c r="D74" s="206"/>
      <c r="E74" s="206"/>
      <c r="F74" s="167"/>
      <c r="G74" s="167"/>
      <c r="H74" s="2"/>
      <c r="I74" s="167"/>
      <c r="J74" s="167"/>
      <c r="K74" s="167"/>
      <c r="L74" s="2"/>
      <c r="M74" s="147"/>
      <c r="N74" s="143"/>
      <c r="O74" s="143"/>
      <c r="P74" s="145"/>
      <c r="Q74" s="147"/>
      <c r="R74" s="148"/>
      <c r="S74" s="149"/>
      <c r="T74" s="150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</row>
    <row r="75" spans="2:33">
      <c r="B75" s="166"/>
      <c r="C75" s="210"/>
      <c r="D75" s="206"/>
      <c r="E75" s="206"/>
      <c r="F75" s="167"/>
      <c r="G75" s="167"/>
      <c r="H75" s="2"/>
      <c r="I75" s="167"/>
      <c r="J75" s="167"/>
      <c r="K75" s="167"/>
      <c r="L75" s="2"/>
      <c r="M75" s="147"/>
      <c r="N75" s="143"/>
      <c r="O75" s="143"/>
      <c r="P75" s="145"/>
      <c r="Q75" s="147"/>
      <c r="R75" s="148"/>
      <c r="S75" s="149"/>
      <c r="T75" s="150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</row>
    <row r="76" spans="2:33">
      <c r="B76" s="166"/>
      <c r="C76" s="210"/>
      <c r="D76" s="206"/>
      <c r="E76" s="206"/>
      <c r="F76" s="167"/>
      <c r="G76" s="167"/>
      <c r="H76" s="2"/>
      <c r="I76" s="167"/>
      <c r="J76" s="167"/>
      <c r="K76" s="167"/>
      <c r="L76" s="2"/>
      <c r="M76" s="147"/>
      <c r="N76" s="143"/>
      <c r="O76" s="143"/>
      <c r="P76" s="145"/>
      <c r="Q76" s="147"/>
      <c r="R76" s="148"/>
      <c r="S76" s="149"/>
      <c r="T76" s="150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</row>
    <row r="77" spans="2:33">
      <c r="B77" s="166"/>
      <c r="C77" s="210"/>
      <c r="D77" s="206"/>
      <c r="E77" s="206"/>
      <c r="F77" s="167"/>
      <c r="G77" s="167"/>
      <c r="H77" s="2"/>
      <c r="I77" s="167"/>
      <c r="J77" s="167"/>
      <c r="K77" s="167"/>
      <c r="L77" s="2"/>
      <c r="M77" s="147"/>
      <c r="N77" s="143"/>
      <c r="O77" s="143"/>
      <c r="P77" s="145"/>
      <c r="Q77" s="147"/>
      <c r="R77" s="148"/>
      <c r="S77" s="149"/>
      <c r="T77" s="150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</row>
    <row r="78" spans="2:33">
      <c r="B78" s="166"/>
      <c r="C78" s="210"/>
      <c r="D78" s="206"/>
      <c r="E78" s="206"/>
      <c r="F78" s="167"/>
      <c r="G78" s="167"/>
      <c r="H78" s="2"/>
      <c r="I78" s="167"/>
      <c r="J78" s="167"/>
      <c r="K78" s="167"/>
      <c r="L78" s="2"/>
      <c r="M78" s="147"/>
      <c r="N78" s="143"/>
      <c r="O78" s="143"/>
      <c r="P78" s="145"/>
      <c r="Q78" s="147"/>
      <c r="R78" s="148"/>
      <c r="S78" s="149"/>
      <c r="T78" s="150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</row>
    <row r="79" spans="2:33">
      <c r="B79" s="166"/>
      <c r="C79" s="210"/>
      <c r="D79" s="206"/>
      <c r="E79" s="206"/>
      <c r="F79" s="167"/>
      <c r="G79" s="167"/>
      <c r="H79" s="2"/>
      <c r="I79" s="167"/>
      <c r="J79" s="167"/>
      <c r="K79" s="167"/>
      <c r="L79" s="2"/>
      <c r="M79" s="147"/>
      <c r="N79" s="143"/>
      <c r="O79" s="143"/>
      <c r="P79" s="145"/>
      <c r="Q79" s="147"/>
      <c r="R79" s="148"/>
      <c r="S79" s="149"/>
      <c r="T79" s="150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</row>
    <row r="80" spans="2:33">
      <c r="B80" s="241"/>
      <c r="C80" s="210"/>
      <c r="D80" s="206"/>
      <c r="E80" s="206"/>
      <c r="F80" s="167"/>
      <c r="G80" s="167"/>
      <c r="H80" s="2"/>
      <c r="I80" s="167"/>
      <c r="J80" s="167"/>
      <c r="K80" s="167"/>
      <c r="L80" s="2"/>
      <c r="M80" s="147"/>
      <c r="N80" s="143"/>
      <c r="O80" s="143"/>
      <c r="P80" s="145"/>
      <c r="Q80" s="147"/>
      <c r="R80" s="148"/>
      <c r="S80" s="149"/>
      <c r="T80" s="150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</row>
    <row r="81" spans="2:12">
      <c r="B81" s="241"/>
      <c r="C81" s="210"/>
      <c r="D81" s="206"/>
      <c r="E81" s="206"/>
      <c r="F81" s="167"/>
      <c r="G81" s="167"/>
      <c r="H81" s="2"/>
      <c r="I81" s="167"/>
      <c r="J81" s="167"/>
      <c r="K81" s="167"/>
      <c r="L81" s="2"/>
    </row>
    <row r="82" spans="2:12">
      <c r="B82" s="241"/>
      <c r="C82" s="210"/>
      <c r="D82" s="206"/>
      <c r="E82" s="206"/>
      <c r="F82" s="167"/>
      <c r="G82" s="167"/>
      <c r="H82" s="2"/>
      <c r="I82" s="167"/>
      <c r="J82" s="167"/>
      <c r="K82" s="167"/>
      <c r="L82" s="2"/>
    </row>
    <row r="83" spans="2:12">
      <c r="B83" s="241"/>
      <c r="C83" s="210"/>
      <c r="D83" s="206"/>
      <c r="E83" s="206"/>
      <c r="F83" s="167"/>
      <c r="G83" s="167"/>
      <c r="H83" s="2"/>
      <c r="I83" s="167"/>
      <c r="J83" s="167"/>
      <c r="K83" s="167"/>
      <c r="L83" s="2"/>
    </row>
    <row r="84" spans="2:12">
      <c r="B84" s="241"/>
      <c r="C84" s="210"/>
      <c r="D84" s="206"/>
      <c r="E84" s="206"/>
      <c r="F84" s="167"/>
      <c r="G84" s="167"/>
      <c r="H84" s="2"/>
      <c r="I84" s="167"/>
      <c r="J84" s="167"/>
      <c r="K84" s="167"/>
      <c r="L84" s="2"/>
    </row>
    <row r="85" spans="2:12">
      <c r="B85" s="241"/>
      <c r="C85" s="210"/>
      <c r="D85" s="206"/>
      <c r="E85" s="206"/>
      <c r="F85" s="167"/>
      <c r="G85" s="167"/>
      <c r="H85" s="2"/>
      <c r="I85" s="167"/>
      <c r="J85" s="167"/>
      <c r="K85" s="167"/>
      <c r="L85" s="2"/>
    </row>
    <row r="86" spans="2:12">
      <c r="B86" s="241"/>
      <c r="C86" s="210"/>
      <c r="D86" s="206"/>
      <c r="E86" s="206"/>
      <c r="F86" s="167"/>
      <c r="G86" s="167"/>
      <c r="H86" s="2"/>
      <c r="I86" s="167"/>
      <c r="J86" s="167"/>
      <c r="K86" s="167"/>
      <c r="L86" s="2"/>
    </row>
    <row r="87" spans="2:12">
      <c r="B87" s="241"/>
      <c r="C87" s="210"/>
      <c r="D87" s="206"/>
      <c r="E87" s="206"/>
      <c r="F87" s="167"/>
      <c r="G87" s="167"/>
      <c r="H87" s="2"/>
      <c r="I87" s="167"/>
      <c r="J87" s="167"/>
      <c r="K87" s="167"/>
      <c r="L87" s="2"/>
    </row>
    <row r="88" spans="2:12">
      <c r="B88" s="166"/>
      <c r="C88" s="210"/>
      <c r="D88" s="206"/>
      <c r="E88" s="206"/>
      <c r="F88" s="167"/>
      <c r="G88" s="167"/>
      <c r="H88" s="2"/>
      <c r="I88" s="167"/>
      <c r="J88" s="167"/>
      <c r="K88" s="167"/>
      <c r="L88" s="2"/>
    </row>
    <row r="89" spans="2:12">
      <c r="B89" s="166"/>
      <c r="C89" s="210"/>
      <c r="D89" s="206"/>
      <c r="E89" s="206"/>
      <c r="F89" s="167"/>
      <c r="G89" s="167"/>
      <c r="H89" s="2"/>
      <c r="I89" s="167"/>
      <c r="J89" s="167"/>
      <c r="K89" s="167"/>
      <c r="L89" s="2"/>
    </row>
    <row r="93" spans="2:12">
      <c r="B93" s="20"/>
      <c r="C93" s="139"/>
      <c r="D93" s="139"/>
      <c r="E93" s="139"/>
      <c r="F93" s="140"/>
      <c r="G93" s="140"/>
      <c r="H93" s="141"/>
      <c r="I93" s="141"/>
      <c r="J93" s="141"/>
      <c r="K93" s="141"/>
      <c r="L93" s="141"/>
    </row>
  </sheetData>
  <sheetProtection password="8F7D" sheet="1" objects="1" scenarios="1"/>
  <customSheetViews>
    <customSheetView guid="{D16302B5-0768-44A9-99C2-2B2765787124}" scale="80">
      <pane xSplit="2" ySplit="2" topLeftCell="C3" activePane="bottomRight" state="frozen"/>
      <selection pane="bottomRight" sqref="A1:XFD1"/>
      <pageMargins left="0" right="0" top="0" bottom="0" header="0" footer="0"/>
      <pageSetup paperSize="9" orientation="portrait" horizontalDpi="4294967293" verticalDpi="4294967293" r:id="rId1"/>
    </customSheetView>
  </customSheetViews>
  <mergeCells count="10">
    <mergeCell ref="B28:C28"/>
    <mergeCell ref="B32:C32"/>
    <mergeCell ref="B37:C37"/>
    <mergeCell ref="B42:C42"/>
    <mergeCell ref="F2:K2"/>
    <mergeCell ref="B6:C6"/>
    <mergeCell ref="B9:C9"/>
    <mergeCell ref="B14:C14"/>
    <mergeCell ref="B18:C18"/>
    <mergeCell ref="B21:C21"/>
  </mergeCells>
  <dataValidations disablePrompts="1" count="7">
    <dataValidation allowBlank="1" showInputMessage="1" showErrorMessage="1" promptTitle="Temelj iznosa naknade" prompt="DD = dohodak ili osnovica za doprinose_x000a_PO = proračunska osnovica_x000a_S1 = osnovica iz ZSS-a, ZMN_x000a_S2 = osnovica iz ZSS-a, ostalo_x000a_SP = specijalna osnovica_x000a_TR = stvarni ili administrativno određeni troškovi_x000a__x000a_#VM= usklađuje se s &quot;aktualnom vrijednošću mirovine&quot;_x000a_" sqref="K3" xr:uid="{00000000-0002-0000-0400-000000000000}"/>
    <dataValidation allowBlank="1" showInputMessage="1" showErrorMessage="1" promptTitle="Provjera materijalnog stanja:" prompt="ne = nema provjere materijalnog stanja_x000a_D = provjera dohotka_x000a_D+I = provjera dohotka i imovine" sqref="J3" xr:uid="{00000000-0002-0000-0400-000001000000}"/>
    <dataValidation allowBlank="1" showInputMessage="1" showErrorMessage="1" promptTitle="Temelj dodjele naknade:" prompt="OS = socijalno osiguranje_x000a_SI = socijalna isključenost_x000a_KS = „kategorijalni“ ili „statusni“ uvjeti" sqref="I3" xr:uid="{00000000-0002-0000-0400-000002000000}"/>
    <dataValidation allowBlank="1" showInputMessage="1" showErrorMessage="1" promptTitle="Vrsta naknade:" prompt="NN = novčana naknada_x000a_SU = subvencija troška usluge ili robe _x000a_TN = naknada prethodno nastalih troškova_x000a_UR = pružena usluga ili darovana roba_x000a_KS = naknada za obavljene socijalne usluge" sqref="H3" xr:uid="{00000000-0002-0000-0400-000003000000}"/>
    <dataValidation allowBlank="1" showInputMessage="1" showErrorMessage="1" prompt="Tijelo nadležno za administraciju i isplatu naknade" sqref="G3" xr:uid="{00000000-0002-0000-0400-000004000000}"/>
    <dataValidation allowBlank="1" showInputMessage="1" showErrorMessage="1" prompt="Tijelo nadležno za donošenje akata o naknadi" sqref="F3" xr:uid="{00000000-0002-0000-0400-000005000000}"/>
    <dataValidation allowBlank="1" showInputMessage="1" showErrorMessage="1" promptTitle="Podaci" prompt="Rezultat vrednovanja dostupnosti podataka. Za objašnjenje vidjeti Urban, Pezer i Bezeredi (2017): Pregled naknada socijalne zaštite u Hrvatskoj_x000a_" sqref="AQ3" xr:uid="{00000000-0002-0000-0400-000006000000}"/>
  </dataValidations>
  <pageMargins left="0.7" right="0.7" top="0.75" bottom="0.75" header="0.3" footer="0.3"/>
  <pageSetup paperSize="9" orientation="portrait" horizontalDpi="4294967293" verticalDpi="4294967293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AQ69"/>
  <sheetViews>
    <sheetView showGridLines="0" showRowColHeaders="0" zoomScale="80" zoomScaleNormal="80" workbookViewId="0">
      <pane xSplit="3" ySplit="4" topLeftCell="D5" activePane="bottomRight" state="frozen"/>
      <selection pane="bottomRight" activeCell="B4" sqref="B4"/>
      <selection pane="bottomLeft" activeCell="B4" sqref="B4"/>
      <selection pane="topRight" activeCell="B4" sqref="B4"/>
    </sheetView>
  </sheetViews>
  <sheetFormatPr defaultColWidth="8.7109375" defaultRowHeight="15"/>
  <cols>
    <col min="1" max="1" width="3" style="6" customWidth="1"/>
    <col min="2" max="2" width="16.140625" style="16" customWidth="1"/>
    <col min="3" max="3" width="45.140625" style="19" customWidth="1"/>
    <col min="4" max="4" width="49.42578125" style="19" customWidth="1"/>
    <col min="5" max="5" width="21.42578125" style="16" customWidth="1"/>
    <col min="6" max="6" width="10.42578125" style="7" customWidth="1"/>
    <col min="7" max="7" width="10.85546875" style="7" customWidth="1"/>
    <col min="8" max="8" width="13.140625" style="8" customWidth="1"/>
    <col min="9" max="12" width="12.42578125" style="8" customWidth="1"/>
    <col min="13" max="13" width="16.140625" style="37" customWidth="1"/>
    <col min="14" max="14" width="18.7109375" style="9" customWidth="1"/>
    <col min="15" max="15" width="16.42578125" style="9" customWidth="1"/>
    <col min="16" max="16" width="16.42578125" style="31" customWidth="1"/>
    <col min="17" max="17" width="16.140625" style="37" hidden="1" customWidth="1"/>
    <col min="18" max="18" width="18.7109375" style="10" hidden="1" customWidth="1"/>
    <col min="19" max="19" width="18.42578125" style="4" hidden="1" customWidth="1"/>
    <col min="20" max="20" width="16.42578125" style="33" hidden="1" customWidth="1"/>
    <col min="21" max="21" width="9.140625" style="6" hidden="1" customWidth="1"/>
    <col min="22" max="33" width="4.85546875" style="6" hidden="1" customWidth="1"/>
    <col min="34" max="39" width="5.42578125" style="6" hidden="1" customWidth="1"/>
    <col min="40" max="40" width="5.7109375" style="6" hidden="1" customWidth="1"/>
    <col min="41" max="42" width="4.140625" style="6" hidden="1" customWidth="1"/>
    <col min="43" max="43" width="11.85546875" style="31" customWidth="1"/>
    <col min="44" max="16384" width="8.7109375" style="6"/>
  </cols>
  <sheetData>
    <row r="1" spans="2:43" ht="4.5" customHeight="1">
      <c r="B1" s="138"/>
      <c r="C1" s="78"/>
      <c r="D1" s="139"/>
      <c r="E1" s="138"/>
      <c r="F1" s="140"/>
      <c r="G1" s="140"/>
      <c r="H1" s="141"/>
      <c r="I1" s="141"/>
      <c r="J1" s="141"/>
      <c r="K1" s="141"/>
      <c r="L1" s="141"/>
      <c r="M1" s="147"/>
      <c r="N1" s="143"/>
      <c r="O1" s="143"/>
      <c r="P1" s="145"/>
      <c r="Q1" s="147"/>
      <c r="R1" s="148"/>
      <c r="S1" s="149"/>
      <c r="T1" s="150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45"/>
    </row>
    <row r="2" spans="2:43" ht="16.5" customHeight="1">
      <c r="B2" s="138"/>
      <c r="C2" s="78"/>
      <c r="D2" s="139"/>
      <c r="E2" s="138"/>
      <c r="F2" s="121" t="s">
        <v>412</v>
      </c>
      <c r="G2" s="122"/>
      <c r="H2" s="122"/>
      <c r="I2" s="122"/>
      <c r="J2" s="122"/>
      <c r="K2" s="123"/>
      <c r="L2" s="141"/>
      <c r="M2" s="147"/>
      <c r="N2" s="143"/>
      <c r="O2" s="143"/>
      <c r="P2" s="145"/>
      <c r="Q2" s="147"/>
      <c r="R2" s="148"/>
      <c r="S2" s="149"/>
      <c r="T2" s="150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45"/>
    </row>
    <row r="3" spans="2:43" s="5" customFormat="1" ht="17.45" customHeight="1">
      <c r="B3" s="88" t="s">
        <v>413</v>
      </c>
      <c r="C3" s="89" t="s">
        <v>414</v>
      </c>
      <c r="D3" s="90" t="s">
        <v>415</v>
      </c>
      <c r="E3" s="90" t="s">
        <v>416</v>
      </c>
      <c r="F3" s="91" t="s">
        <v>417</v>
      </c>
      <c r="G3" s="92" t="s">
        <v>418</v>
      </c>
      <c r="H3" s="92" t="s">
        <v>419</v>
      </c>
      <c r="I3" s="92" t="s">
        <v>420</v>
      </c>
      <c r="J3" s="92" t="s">
        <v>421</v>
      </c>
      <c r="K3" s="93" t="s">
        <v>422</v>
      </c>
      <c r="L3" s="94" t="s">
        <v>423</v>
      </c>
      <c r="M3" s="99" t="s">
        <v>440</v>
      </c>
      <c r="N3" s="94" t="s">
        <v>441</v>
      </c>
      <c r="O3" s="94" t="s">
        <v>442</v>
      </c>
      <c r="P3" s="102" t="s">
        <v>443</v>
      </c>
      <c r="Q3" s="142" t="s">
        <v>444</v>
      </c>
      <c r="R3" s="144" t="s">
        <v>445</v>
      </c>
      <c r="S3" s="144" t="s">
        <v>446</v>
      </c>
      <c r="T3" s="225" t="s">
        <v>447</v>
      </c>
      <c r="U3" s="226" t="s">
        <v>448</v>
      </c>
      <c r="V3" s="154" t="s">
        <v>449</v>
      </c>
      <c r="W3" s="154"/>
      <c r="X3" s="154" t="s">
        <v>450</v>
      </c>
      <c r="Y3" s="154" t="s">
        <v>451</v>
      </c>
      <c r="Z3" s="154" t="s">
        <v>452</v>
      </c>
      <c r="AA3" s="154" t="s">
        <v>453</v>
      </c>
      <c r="AB3" s="154" t="s">
        <v>454</v>
      </c>
      <c r="AC3" s="154" t="s">
        <v>455</v>
      </c>
      <c r="AD3" s="154" t="s">
        <v>456</v>
      </c>
      <c r="AE3" s="154" t="s">
        <v>457</v>
      </c>
      <c r="AF3" s="154" t="s">
        <v>458</v>
      </c>
      <c r="AG3" s="154"/>
      <c r="AH3" s="154" t="s">
        <v>459</v>
      </c>
      <c r="AI3" s="154" t="s">
        <v>460</v>
      </c>
      <c r="AJ3" s="154" t="s">
        <v>461</v>
      </c>
      <c r="AK3" s="154" t="s">
        <v>462</v>
      </c>
      <c r="AL3" s="154" t="s">
        <v>463</v>
      </c>
      <c r="AM3" s="154" t="s">
        <v>464</v>
      </c>
      <c r="AN3" s="154"/>
      <c r="AO3" s="154"/>
      <c r="AP3" s="154"/>
      <c r="AQ3" s="100" t="s">
        <v>465</v>
      </c>
    </row>
    <row r="4" spans="2:43" ht="17.45" customHeight="1">
      <c r="B4" s="29" t="s">
        <v>53</v>
      </c>
      <c r="C4" s="29"/>
      <c r="D4" s="139"/>
      <c r="E4" s="138"/>
      <c r="F4" s="140"/>
      <c r="G4" s="140"/>
      <c r="H4" s="141"/>
      <c r="I4" s="141"/>
      <c r="J4" s="141"/>
      <c r="K4" s="141"/>
      <c r="L4" s="141"/>
      <c r="M4" s="147"/>
      <c r="N4" s="143"/>
      <c r="O4" s="143"/>
      <c r="P4" s="145"/>
      <c r="Q4" s="147"/>
      <c r="R4" s="148"/>
      <c r="S4" s="149"/>
      <c r="T4" s="150"/>
      <c r="U4" s="227"/>
      <c r="V4" s="152"/>
      <c r="W4" s="152"/>
      <c r="X4" s="153"/>
      <c r="Y4" s="153"/>
      <c r="Z4" s="155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45"/>
    </row>
    <row r="5" spans="2:43">
      <c r="B5" s="166"/>
      <c r="C5" s="210"/>
      <c r="D5" s="206"/>
      <c r="E5" s="206"/>
      <c r="F5" s="167"/>
      <c r="G5" s="167"/>
      <c r="H5" s="2"/>
      <c r="I5" s="167"/>
      <c r="J5" s="167"/>
      <c r="K5" s="167"/>
      <c r="L5" s="2"/>
      <c r="M5" s="147"/>
      <c r="N5" s="143"/>
      <c r="O5" s="143"/>
      <c r="P5" s="145"/>
      <c r="Q5" s="147"/>
      <c r="R5" s="148"/>
      <c r="S5" s="149"/>
      <c r="T5" s="150"/>
      <c r="U5" s="227"/>
      <c r="V5" s="152"/>
      <c r="W5" s="152"/>
      <c r="X5" s="153"/>
      <c r="Y5" s="153"/>
      <c r="Z5" s="155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45"/>
    </row>
    <row r="6" spans="2:43" ht="27" customHeight="1">
      <c r="B6" s="124" t="s">
        <v>267</v>
      </c>
      <c r="C6" s="124"/>
      <c r="D6" s="139"/>
      <c r="E6" s="138"/>
      <c r="F6" s="140"/>
      <c r="G6" s="140"/>
      <c r="H6" s="141"/>
      <c r="I6" s="141"/>
      <c r="J6" s="141"/>
      <c r="K6" s="141"/>
      <c r="L6" s="141"/>
      <c r="M6" s="142"/>
      <c r="N6" s="143"/>
      <c r="O6" s="144"/>
      <c r="P6" s="145"/>
      <c r="Q6" s="168"/>
      <c r="R6" s="143"/>
      <c r="S6" s="169"/>
      <c r="T6" s="171"/>
      <c r="U6" s="21"/>
      <c r="V6" s="21"/>
      <c r="W6" s="21"/>
      <c r="X6" s="153"/>
      <c r="Y6" s="153"/>
      <c r="Z6" s="155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45"/>
    </row>
    <row r="7" spans="2:43">
      <c r="B7" s="166"/>
      <c r="C7" s="17"/>
      <c r="D7" s="67"/>
      <c r="E7" s="154"/>
      <c r="F7" s="140"/>
      <c r="G7" s="140"/>
      <c r="H7" s="167"/>
      <c r="I7" s="167"/>
      <c r="J7" s="167"/>
      <c r="K7" s="167"/>
      <c r="L7" s="167"/>
      <c r="M7" s="168"/>
      <c r="N7" s="143"/>
      <c r="O7" s="169"/>
      <c r="P7" s="145"/>
      <c r="Q7" s="147"/>
      <c r="R7" s="148"/>
      <c r="S7" s="149"/>
      <c r="T7" s="150"/>
      <c r="U7" s="164"/>
      <c r="V7" s="164"/>
      <c r="W7" s="164" t="str">
        <f>LEFT(B7,2)</f>
        <v/>
      </c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45"/>
    </row>
    <row r="8" spans="2:43">
      <c r="B8" s="166"/>
      <c r="C8" s="17"/>
      <c r="D8" s="67"/>
      <c r="E8" s="154"/>
      <c r="F8" s="140"/>
      <c r="G8" s="140"/>
      <c r="H8" s="167"/>
      <c r="I8" s="167"/>
      <c r="J8" s="167"/>
      <c r="K8" s="167"/>
      <c r="L8" s="167"/>
      <c r="M8" s="168"/>
      <c r="N8" s="143"/>
      <c r="O8" s="169"/>
      <c r="P8" s="145"/>
      <c r="Q8" s="147"/>
      <c r="R8" s="148"/>
      <c r="S8" s="149"/>
      <c r="T8" s="150"/>
      <c r="U8" s="143"/>
      <c r="V8" s="151"/>
      <c r="W8" s="164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45"/>
    </row>
    <row r="9" spans="2:43" ht="27" customHeight="1">
      <c r="B9" s="124" t="s">
        <v>278</v>
      </c>
      <c r="C9" s="124"/>
      <c r="D9" s="70"/>
      <c r="E9" s="138"/>
      <c r="F9" s="140"/>
      <c r="G9" s="140"/>
      <c r="H9" s="141"/>
      <c r="I9" s="141"/>
      <c r="J9" s="141"/>
      <c r="K9" s="141"/>
      <c r="L9" s="141"/>
      <c r="M9" s="142"/>
      <c r="N9" s="143"/>
      <c r="O9" s="144"/>
      <c r="P9" s="145"/>
      <c r="Q9" s="168"/>
      <c r="R9" s="169"/>
      <c r="S9" s="169"/>
      <c r="T9" s="171"/>
      <c r="U9" s="143"/>
      <c r="V9" s="151"/>
      <c r="W9" s="164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45"/>
    </row>
    <row r="10" spans="2:43" ht="60">
      <c r="B10" s="156" t="s">
        <v>1513</v>
      </c>
      <c r="C10" s="65" t="s">
        <v>1514</v>
      </c>
      <c r="D10" s="66" t="s">
        <v>1515</v>
      </c>
      <c r="E10" s="157" t="s">
        <v>1516</v>
      </c>
      <c r="F10" s="158" t="s">
        <v>52</v>
      </c>
      <c r="G10" s="158" t="s">
        <v>52</v>
      </c>
      <c r="H10" s="159" t="s">
        <v>1343</v>
      </c>
      <c r="I10" s="159" t="s">
        <v>691</v>
      </c>
      <c r="J10" s="159" t="s">
        <v>622</v>
      </c>
      <c r="K10" s="159" t="s">
        <v>623</v>
      </c>
      <c r="L10" s="159" t="s">
        <v>451</v>
      </c>
      <c r="M10" s="160">
        <v>110</v>
      </c>
      <c r="N10" s="161" t="s">
        <v>1517</v>
      </c>
      <c r="O10" s="162">
        <v>685530</v>
      </c>
      <c r="P10" s="163" t="s">
        <v>1517</v>
      </c>
      <c r="Q10" s="168" t="s">
        <v>821</v>
      </c>
      <c r="R10" s="169" t="s">
        <v>821</v>
      </c>
      <c r="S10" s="169" t="s">
        <v>821</v>
      </c>
      <c r="T10" s="171" t="s">
        <v>821</v>
      </c>
      <c r="U10" s="143">
        <v>1</v>
      </c>
      <c r="V10" s="151"/>
      <c r="W10" s="164" t="str">
        <f>LEFT(B10,2)</f>
        <v>DI</v>
      </c>
      <c r="X10" s="153">
        <f t="shared" ref="X10:AF10" si="0">IF($W10=X$3,1,0)</f>
        <v>0</v>
      </c>
      <c r="Y10" s="153">
        <f t="shared" si="0"/>
        <v>1</v>
      </c>
      <c r="Z10" s="153">
        <f t="shared" si="0"/>
        <v>0</v>
      </c>
      <c r="AA10" s="153">
        <f t="shared" si="0"/>
        <v>0</v>
      </c>
      <c r="AB10" s="153">
        <f t="shared" si="0"/>
        <v>0</v>
      </c>
      <c r="AC10" s="153">
        <f t="shared" si="0"/>
        <v>0</v>
      </c>
      <c r="AD10" s="153">
        <f t="shared" si="0"/>
        <v>0</v>
      </c>
      <c r="AE10" s="153">
        <f t="shared" si="0"/>
        <v>0</v>
      </c>
      <c r="AF10" s="153">
        <f t="shared" si="0"/>
        <v>0</v>
      </c>
      <c r="AG10" s="153"/>
      <c r="AH10" s="153">
        <v>0</v>
      </c>
      <c r="AI10" s="153">
        <v>0</v>
      </c>
      <c r="AJ10" s="153">
        <v>1</v>
      </c>
      <c r="AK10" s="153">
        <v>0</v>
      </c>
      <c r="AL10" s="153">
        <v>0</v>
      </c>
      <c r="AM10" s="153">
        <v>1</v>
      </c>
      <c r="AN10" s="153"/>
      <c r="AO10" s="153" t="str">
        <f>IF(AH10=1,"A1",IF(AI10=1,"A2",IF(AJ10=1,"A3",0)))</f>
        <v>A3</v>
      </c>
      <c r="AP10" s="153" t="str">
        <f>IF(AK10=1,"B1",IF(AL10=1,"B2",IF(AM10=1,"B3",0)))</f>
        <v>B3</v>
      </c>
      <c r="AQ10" s="163" t="str">
        <f>CONCATENATE(AO10,";",AP10)</f>
        <v>A3;B3</v>
      </c>
    </row>
    <row r="11" spans="2:43">
      <c r="B11" s="138"/>
      <c r="C11" s="139"/>
      <c r="D11" s="139"/>
      <c r="E11" s="138"/>
      <c r="F11" s="141"/>
      <c r="G11" s="140"/>
      <c r="H11" s="167"/>
      <c r="I11" s="167"/>
      <c r="J11" s="167"/>
      <c r="K11" s="167"/>
      <c r="L11" s="167"/>
      <c r="M11" s="245"/>
      <c r="N11" s="143"/>
      <c r="O11" s="143"/>
      <c r="P11" s="145"/>
      <c r="Q11" s="245"/>
      <c r="R11" s="143"/>
      <c r="S11" s="143"/>
      <c r="T11" s="145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45"/>
    </row>
    <row r="12" spans="2:43">
      <c r="B12" s="166"/>
      <c r="C12" s="210"/>
      <c r="D12" s="206"/>
      <c r="E12" s="206"/>
      <c r="F12" s="167"/>
      <c r="G12" s="167"/>
      <c r="H12" s="2"/>
      <c r="I12" s="167"/>
      <c r="J12" s="167"/>
      <c r="K12" s="167"/>
      <c r="L12" s="167"/>
      <c r="M12" s="147"/>
      <c r="N12" s="143"/>
      <c r="O12" s="143"/>
      <c r="P12" s="145"/>
      <c r="Q12" s="147"/>
      <c r="R12" s="143"/>
      <c r="S12" s="143"/>
      <c r="T12" s="145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45"/>
    </row>
    <row r="13" spans="2:43" ht="27" customHeight="1">
      <c r="B13" s="124" t="s">
        <v>297</v>
      </c>
      <c r="C13" s="124"/>
      <c r="D13" s="17"/>
      <c r="E13" s="18"/>
      <c r="F13" s="2"/>
      <c r="G13" s="2"/>
      <c r="H13" s="167"/>
      <c r="I13" s="167"/>
      <c r="J13" s="167"/>
      <c r="K13" s="167"/>
      <c r="L13" s="167"/>
      <c r="M13" s="168"/>
      <c r="N13" s="143"/>
      <c r="O13" s="169"/>
      <c r="P13" s="171"/>
      <c r="Q13" s="168"/>
      <c r="R13" s="143"/>
      <c r="S13" s="169"/>
      <c r="T13" s="171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71"/>
    </row>
    <row r="14" spans="2:43" ht="30" customHeight="1">
      <c r="B14" s="156" t="s">
        <v>1518</v>
      </c>
      <c r="C14" s="65" t="s">
        <v>1519</v>
      </c>
      <c r="D14" s="66" t="s">
        <v>1373</v>
      </c>
      <c r="E14" s="157" t="s">
        <v>1520</v>
      </c>
      <c r="F14" s="158" t="s">
        <v>52</v>
      </c>
      <c r="G14" s="158" t="s">
        <v>52</v>
      </c>
      <c r="H14" s="159" t="s">
        <v>470</v>
      </c>
      <c r="I14" s="159" t="s">
        <v>691</v>
      </c>
      <c r="J14" s="159" t="s">
        <v>622</v>
      </c>
      <c r="K14" s="159" t="s">
        <v>623</v>
      </c>
      <c r="L14" s="159" t="s">
        <v>452</v>
      </c>
      <c r="M14" s="160">
        <v>925</v>
      </c>
      <c r="N14" s="161" t="s">
        <v>1521</v>
      </c>
      <c r="O14" s="162">
        <v>2434477</v>
      </c>
      <c r="P14" s="163" t="s">
        <v>1522</v>
      </c>
      <c r="Q14" s="168" t="s">
        <v>821</v>
      </c>
      <c r="R14" s="169" t="s">
        <v>821</v>
      </c>
      <c r="S14" s="169" t="s">
        <v>821</v>
      </c>
      <c r="T14" s="171" t="s">
        <v>821</v>
      </c>
      <c r="U14" s="143">
        <v>1</v>
      </c>
      <c r="V14" s="151"/>
      <c r="W14" s="164" t="str">
        <f>LEFT(B14,2)</f>
        <v>OA</v>
      </c>
      <c r="X14" s="153">
        <f t="shared" ref="X14:AF14" si="1">IF($W14=X$3,1,0)</f>
        <v>0</v>
      </c>
      <c r="Y14" s="153">
        <f t="shared" si="1"/>
        <v>0</v>
      </c>
      <c r="Z14" s="153">
        <f t="shared" si="1"/>
        <v>1</v>
      </c>
      <c r="AA14" s="153">
        <f t="shared" si="1"/>
        <v>0</v>
      </c>
      <c r="AB14" s="153">
        <f t="shared" si="1"/>
        <v>0</v>
      </c>
      <c r="AC14" s="153">
        <f t="shared" si="1"/>
        <v>0</v>
      </c>
      <c r="AD14" s="153">
        <f t="shared" si="1"/>
        <v>0</v>
      </c>
      <c r="AE14" s="153">
        <f t="shared" si="1"/>
        <v>0</v>
      </c>
      <c r="AF14" s="153">
        <f t="shared" si="1"/>
        <v>0</v>
      </c>
      <c r="AG14" s="153"/>
      <c r="AH14" s="153">
        <v>0</v>
      </c>
      <c r="AI14" s="153">
        <v>0</v>
      </c>
      <c r="AJ14" s="153">
        <v>1</v>
      </c>
      <c r="AK14" s="153">
        <v>0</v>
      </c>
      <c r="AL14" s="153">
        <v>0</v>
      </c>
      <c r="AM14" s="153">
        <v>1</v>
      </c>
      <c r="AN14" s="153"/>
      <c r="AO14" s="153" t="str">
        <f>IF(AH14=1,"A1",IF(AI14=1,"A2",IF(AJ14=1,"A3",0)))</f>
        <v>A3</v>
      </c>
      <c r="AP14" s="153" t="str">
        <f>IF(AK14=1,"B1",IF(AL14=1,"B2",IF(AM14=1,"B3",0)))</f>
        <v>B3</v>
      </c>
      <c r="AQ14" s="163" t="str">
        <f>CONCATENATE(AO14,";",AP14)</f>
        <v>A3;B3</v>
      </c>
    </row>
    <row r="15" spans="2:43">
      <c r="B15" s="166"/>
      <c r="C15" s="17"/>
      <c r="D15" s="67"/>
      <c r="E15" s="154"/>
      <c r="F15" s="140"/>
      <c r="G15" s="140"/>
      <c r="H15" s="167"/>
      <c r="I15" s="167"/>
      <c r="J15" s="167"/>
      <c r="K15" s="167"/>
      <c r="L15" s="167"/>
      <c r="M15" s="168"/>
      <c r="N15" s="143"/>
      <c r="O15" s="169"/>
      <c r="P15" s="145"/>
      <c r="Q15" s="245"/>
      <c r="R15" s="143"/>
      <c r="S15" s="143"/>
      <c r="T15" s="145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45"/>
    </row>
    <row r="16" spans="2:43" s="14" customFormat="1">
      <c r="B16" s="209"/>
      <c r="C16" s="210"/>
      <c r="D16" s="210"/>
      <c r="E16" s="210"/>
      <c r="F16" s="167"/>
      <c r="G16" s="167"/>
      <c r="H16" s="167"/>
      <c r="I16" s="167"/>
      <c r="J16" s="167"/>
      <c r="K16" s="167"/>
      <c r="L16" s="167"/>
      <c r="M16" s="248"/>
      <c r="N16" s="210"/>
      <c r="O16" s="210"/>
      <c r="P16" s="249"/>
      <c r="Q16" s="248"/>
      <c r="R16" s="210"/>
      <c r="S16" s="210"/>
      <c r="T16" s="249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49"/>
    </row>
    <row r="17" spans="2:43" ht="27" customHeight="1">
      <c r="B17" s="124" t="s">
        <v>304</v>
      </c>
      <c r="C17" s="124"/>
      <c r="D17" s="139"/>
      <c r="E17" s="138"/>
      <c r="F17" s="141"/>
      <c r="G17" s="140"/>
      <c r="H17" s="167"/>
      <c r="I17" s="167"/>
      <c r="J17" s="167"/>
      <c r="K17" s="167"/>
      <c r="L17" s="2"/>
      <c r="M17" s="147"/>
      <c r="N17" s="143"/>
      <c r="O17" s="143"/>
      <c r="P17" s="145"/>
      <c r="Q17" s="147"/>
      <c r="R17" s="143"/>
      <c r="S17" s="143"/>
      <c r="T17" s="145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45"/>
    </row>
    <row r="18" spans="2:43">
      <c r="B18" s="138"/>
      <c r="C18" s="139"/>
      <c r="D18" s="139"/>
      <c r="E18" s="138"/>
      <c r="F18" s="141"/>
      <c r="G18" s="140"/>
      <c r="H18" s="167"/>
      <c r="I18" s="167"/>
      <c r="J18" s="167"/>
      <c r="K18" s="167"/>
      <c r="L18" s="2"/>
      <c r="M18" s="147"/>
      <c r="N18" s="143"/>
      <c r="O18" s="143"/>
      <c r="P18" s="145"/>
      <c r="Q18" s="147"/>
      <c r="R18" s="143"/>
      <c r="S18" s="143"/>
      <c r="T18" s="145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45"/>
    </row>
    <row r="19" spans="2:43">
      <c r="B19" s="166"/>
      <c r="C19" s="210"/>
      <c r="D19" s="206"/>
      <c r="E19" s="206"/>
      <c r="F19" s="167"/>
      <c r="G19" s="167"/>
      <c r="H19" s="2"/>
      <c r="I19" s="167"/>
      <c r="J19" s="167"/>
      <c r="K19" s="167"/>
      <c r="L19" s="2"/>
      <c r="M19" s="147"/>
      <c r="N19" s="143"/>
      <c r="O19" s="143"/>
      <c r="P19" s="145"/>
      <c r="Q19" s="147"/>
      <c r="R19" s="143"/>
      <c r="S19" s="143"/>
      <c r="T19" s="145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45"/>
    </row>
    <row r="20" spans="2:43" ht="27" customHeight="1">
      <c r="B20" s="124" t="s">
        <v>313</v>
      </c>
      <c r="C20" s="124"/>
      <c r="D20" s="206"/>
      <c r="E20" s="206"/>
      <c r="F20" s="167"/>
      <c r="G20" s="167"/>
      <c r="H20" s="2"/>
      <c r="I20" s="167"/>
      <c r="J20" s="167"/>
      <c r="K20" s="167"/>
      <c r="L20" s="2"/>
      <c r="M20" s="207"/>
      <c r="N20" s="208"/>
      <c r="O20" s="143"/>
      <c r="P20" s="237"/>
      <c r="Q20" s="207"/>
      <c r="R20" s="208"/>
      <c r="S20" s="143"/>
      <c r="T20" s="237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237"/>
    </row>
    <row r="21" spans="2:43" ht="30" customHeight="1">
      <c r="B21" s="156" t="s">
        <v>1523</v>
      </c>
      <c r="C21" s="65" t="s">
        <v>1524</v>
      </c>
      <c r="D21" s="66" t="s">
        <v>1099</v>
      </c>
      <c r="E21" s="157" t="s">
        <v>1525</v>
      </c>
      <c r="F21" s="158" t="s">
        <v>52</v>
      </c>
      <c r="G21" s="158" t="s">
        <v>52</v>
      </c>
      <c r="H21" s="159" t="s">
        <v>1526</v>
      </c>
      <c r="I21" s="159" t="s">
        <v>691</v>
      </c>
      <c r="J21" s="159" t="s">
        <v>1108</v>
      </c>
      <c r="K21" s="159" t="s">
        <v>623</v>
      </c>
      <c r="L21" s="159" t="s">
        <v>454</v>
      </c>
      <c r="M21" s="160">
        <v>106</v>
      </c>
      <c r="N21" s="161" t="s">
        <v>1527</v>
      </c>
      <c r="O21" s="162">
        <v>106000</v>
      </c>
      <c r="P21" s="163" t="s">
        <v>1528</v>
      </c>
      <c r="Q21" s="168" t="s">
        <v>821</v>
      </c>
      <c r="R21" s="169" t="s">
        <v>821</v>
      </c>
      <c r="S21" s="169" t="s">
        <v>821</v>
      </c>
      <c r="T21" s="171" t="s">
        <v>821</v>
      </c>
      <c r="U21" s="143">
        <v>1</v>
      </c>
      <c r="V21" s="151"/>
      <c r="W21" s="164" t="str">
        <f>LEFT(B21,2)</f>
        <v>FA</v>
      </c>
      <c r="X21" s="153">
        <f t="shared" ref="X21:AF25" si="2">IF($W21=X$3,1,0)</f>
        <v>0</v>
      </c>
      <c r="Y21" s="153">
        <f t="shared" si="2"/>
        <v>0</v>
      </c>
      <c r="Z21" s="153">
        <f t="shared" si="2"/>
        <v>0</v>
      </c>
      <c r="AA21" s="153">
        <f t="shared" si="2"/>
        <v>0</v>
      </c>
      <c r="AB21" s="153">
        <f t="shared" si="2"/>
        <v>1</v>
      </c>
      <c r="AC21" s="153">
        <f t="shared" si="2"/>
        <v>0</v>
      </c>
      <c r="AD21" s="153">
        <f t="shared" si="2"/>
        <v>0</v>
      </c>
      <c r="AE21" s="153">
        <f t="shared" si="2"/>
        <v>0</v>
      </c>
      <c r="AF21" s="153">
        <f t="shared" si="2"/>
        <v>0</v>
      </c>
      <c r="AG21" s="153"/>
      <c r="AH21" s="153">
        <v>0</v>
      </c>
      <c r="AI21" s="153">
        <v>0</v>
      </c>
      <c r="AJ21" s="153">
        <v>1</v>
      </c>
      <c r="AK21" s="153">
        <v>0</v>
      </c>
      <c r="AL21" s="153">
        <v>0</v>
      </c>
      <c r="AM21" s="153">
        <v>1</v>
      </c>
      <c r="AN21" s="153"/>
      <c r="AO21" s="153" t="str">
        <f>IF(AH21=1,"A1",IF(AI21=1,"A2",IF(AJ21=1,"A3",0)))</f>
        <v>A3</v>
      </c>
      <c r="AP21" s="153" t="str">
        <f>IF(AK21=1,"B1",IF(AL21=1,"B2",IF(AM21=1,"B3",0)))</f>
        <v>B3</v>
      </c>
      <c r="AQ21" s="163" t="str">
        <f>CONCATENATE(AO21,";",AP21)</f>
        <v>A3;B3</v>
      </c>
    </row>
    <row r="22" spans="2:43" ht="30" customHeight="1">
      <c r="B22" s="166" t="s">
        <v>1529</v>
      </c>
      <c r="C22" s="17" t="s">
        <v>1530</v>
      </c>
      <c r="D22" s="67" t="s">
        <v>1531</v>
      </c>
      <c r="E22" s="154" t="s">
        <v>1532</v>
      </c>
      <c r="F22" s="140" t="s">
        <v>52</v>
      </c>
      <c r="G22" s="140" t="s">
        <v>52</v>
      </c>
      <c r="H22" s="167" t="s">
        <v>1343</v>
      </c>
      <c r="I22" s="167" t="s">
        <v>1238</v>
      </c>
      <c r="J22" s="167" t="s">
        <v>622</v>
      </c>
      <c r="K22" s="167" t="s">
        <v>623</v>
      </c>
      <c r="L22" s="167" t="s">
        <v>454</v>
      </c>
      <c r="M22" s="168">
        <v>192</v>
      </c>
      <c r="N22" s="143" t="s">
        <v>1527</v>
      </c>
      <c r="O22" s="169">
        <v>259130</v>
      </c>
      <c r="P22" s="145" t="s">
        <v>1528</v>
      </c>
      <c r="Q22" s="168" t="s">
        <v>821</v>
      </c>
      <c r="R22" s="169" t="s">
        <v>821</v>
      </c>
      <c r="S22" s="169" t="s">
        <v>821</v>
      </c>
      <c r="T22" s="171" t="s">
        <v>821</v>
      </c>
      <c r="U22" s="143">
        <v>1</v>
      </c>
      <c r="V22" s="151"/>
      <c r="W22" s="164" t="str">
        <f>LEFT(B22,2)</f>
        <v>FA</v>
      </c>
      <c r="X22" s="153">
        <f t="shared" si="2"/>
        <v>0</v>
      </c>
      <c r="Y22" s="153">
        <f t="shared" si="2"/>
        <v>0</v>
      </c>
      <c r="Z22" s="153">
        <f t="shared" si="2"/>
        <v>0</v>
      </c>
      <c r="AA22" s="153">
        <f t="shared" si="2"/>
        <v>0</v>
      </c>
      <c r="AB22" s="153">
        <f t="shared" si="2"/>
        <v>1</v>
      </c>
      <c r="AC22" s="153">
        <f t="shared" si="2"/>
        <v>0</v>
      </c>
      <c r="AD22" s="153">
        <f t="shared" si="2"/>
        <v>0</v>
      </c>
      <c r="AE22" s="153">
        <f t="shared" si="2"/>
        <v>0</v>
      </c>
      <c r="AF22" s="153">
        <f t="shared" si="2"/>
        <v>0</v>
      </c>
      <c r="AG22" s="153"/>
      <c r="AH22" s="153">
        <v>0</v>
      </c>
      <c r="AI22" s="153">
        <v>0</v>
      </c>
      <c r="AJ22" s="153">
        <v>1</v>
      </c>
      <c r="AK22" s="153">
        <v>0</v>
      </c>
      <c r="AL22" s="153">
        <v>0</v>
      </c>
      <c r="AM22" s="153">
        <v>1</v>
      </c>
      <c r="AN22" s="153"/>
      <c r="AO22" s="153" t="str">
        <f>IF(AH22=1,"A1",IF(AI22=1,"A2",IF(AJ22=1,"A3",0)))</f>
        <v>A3</v>
      </c>
      <c r="AP22" s="153" t="str">
        <f>IF(AK22=1,"B1",IF(AL22=1,"B2",IF(AM22=1,"B3",0)))</f>
        <v>B3</v>
      </c>
      <c r="AQ22" s="145" t="str">
        <f>CONCATENATE(AO22,";",AP22)</f>
        <v>A3;B3</v>
      </c>
    </row>
    <row r="23" spans="2:43" ht="30" customHeight="1">
      <c r="B23" s="156" t="s">
        <v>1533</v>
      </c>
      <c r="C23" s="65" t="s">
        <v>1534</v>
      </c>
      <c r="D23" s="66" t="s">
        <v>1328</v>
      </c>
      <c r="E23" s="157" t="s">
        <v>1535</v>
      </c>
      <c r="F23" s="158" t="s">
        <v>52</v>
      </c>
      <c r="G23" s="158" t="s">
        <v>52</v>
      </c>
      <c r="H23" s="159" t="s">
        <v>453</v>
      </c>
      <c r="I23" s="159" t="s">
        <v>691</v>
      </c>
      <c r="J23" s="159" t="s">
        <v>622</v>
      </c>
      <c r="K23" s="159" t="s">
        <v>458</v>
      </c>
      <c r="L23" s="159" t="s">
        <v>454</v>
      </c>
      <c r="M23" s="160">
        <v>1258</v>
      </c>
      <c r="N23" s="161" t="s">
        <v>1536</v>
      </c>
      <c r="O23" s="162">
        <v>3627200</v>
      </c>
      <c r="P23" s="163" t="s">
        <v>1517</v>
      </c>
      <c r="Q23" s="168" t="s">
        <v>821</v>
      </c>
      <c r="R23" s="169" t="s">
        <v>821</v>
      </c>
      <c r="S23" s="169" t="s">
        <v>821</v>
      </c>
      <c r="T23" s="171" t="s">
        <v>821</v>
      </c>
      <c r="U23" s="143">
        <v>1</v>
      </c>
      <c r="V23" s="151"/>
      <c r="W23" s="164" t="str">
        <f>LEFT(B23,2)</f>
        <v>FA</v>
      </c>
      <c r="X23" s="153">
        <f t="shared" si="2"/>
        <v>0</v>
      </c>
      <c r="Y23" s="153">
        <f t="shared" si="2"/>
        <v>0</v>
      </c>
      <c r="Z23" s="153">
        <f t="shared" si="2"/>
        <v>0</v>
      </c>
      <c r="AA23" s="153">
        <f t="shared" si="2"/>
        <v>0</v>
      </c>
      <c r="AB23" s="153">
        <f t="shared" si="2"/>
        <v>1</v>
      </c>
      <c r="AC23" s="153">
        <f t="shared" si="2"/>
        <v>0</v>
      </c>
      <c r="AD23" s="153">
        <f t="shared" si="2"/>
        <v>0</v>
      </c>
      <c r="AE23" s="153">
        <f t="shared" si="2"/>
        <v>0</v>
      </c>
      <c r="AF23" s="153">
        <f t="shared" si="2"/>
        <v>0</v>
      </c>
      <c r="AG23" s="153"/>
      <c r="AH23" s="153">
        <v>0</v>
      </c>
      <c r="AI23" s="153">
        <v>0</v>
      </c>
      <c r="AJ23" s="153">
        <v>1</v>
      </c>
      <c r="AK23" s="153">
        <v>0</v>
      </c>
      <c r="AL23" s="153">
        <v>0</v>
      </c>
      <c r="AM23" s="153">
        <v>1</v>
      </c>
      <c r="AN23" s="153"/>
      <c r="AO23" s="153" t="str">
        <f>IF(AH23=1,"A1",IF(AI23=1,"A2",IF(AJ23=1,"A3",0)))</f>
        <v>A3</v>
      </c>
      <c r="AP23" s="153" t="str">
        <f>IF(AK23=1,"B1",IF(AL23=1,"B2",IF(AM23=1,"B3",0)))</f>
        <v>B3</v>
      </c>
      <c r="AQ23" s="163" t="str">
        <f>CONCATENATE(AO23,";",AP23)</f>
        <v>A3;B3</v>
      </c>
    </row>
    <row r="24" spans="2:43" ht="45">
      <c r="B24" s="166" t="s">
        <v>1537</v>
      </c>
      <c r="C24" s="17" t="s">
        <v>1538</v>
      </c>
      <c r="D24" s="67" t="s">
        <v>1539</v>
      </c>
      <c r="E24" s="154" t="s">
        <v>1540</v>
      </c>
      <c r="F24" s="140" t="s">
        <v>52</v>
      </c>
      <c r="G24" s="140" t="s">
        <v>52</v>
      </c>
      <c r="H24" s="167" t="s">
        <v>453</v>
      </c>
      <c r="I24" s="167" t="s">
        <v>691</v>
      </c>
      <c r="J24" s="167" t="s">
        <v>622</v>
      </c>
      <c r="K24" s="167" t="s">
        <v>458</v>
      </c>
      <c r="L24" s="167" t="s">
        <v>454</v>
      </c>
      <c r="M24" s="168">
        <v>2025</v>
      </c>
      <c r="N24" s="143" t="s">
        <v>1541</v>
      </c>
      <c r="O24" s="169">
        <v>6165296</v>
      </c>
      <c r="P24" s="145" t="s">
        <v>1541</v>
      </c>
      <c r="Q24" s="250"/>
      <c r="R24" s="251"/>
      <c r="S24" s="251"/>
      <c r="T24" s="252"/>
      <c r="U24" s="143">
        <v>1</v>
      </c>
      <c r="V24" s="151"/>
      <c r="W24" s="164" t="str">
        <f>LEFT(B24,2)</f>
        <v>FA</v>
      </c>
      <c r="X24" s="153">
        <f t="shared" si="2"/>
        <v>0</v>
      </c>
      <c r="Y24" s="153">
        <f t="shared" si="2"/>
        <v>0</v>
      </c>
      <c r="Z24" s="153">
        <f t="shared" si="2"/>
        <v>0</v>
      </c>
      <c r="AA24" s="153">
        <f t="shared" si="2"/>
        <v>0</v>
      </c>
      <c r="AB24" s="153">
        <f t="shared" si="2"/>
        <v>1</v>
      </c>
      <c r="AC24" s="153">
        <f t="shared" si="2"/>
        <v>0</v>
      </c>
      <c r="AD24" s="153">
        <f t="shared" si="2"/>
        <v>0</v>
      </c>
      <c r="AE24" s="153">
        <f t="shared" si="2"/>
        <v>0</v>
      </c>
      <c r="AF24" s="153">
        <f t="shared" si="2"/>
        <v>0</v>
      </c>
      <c r="AG24" s="153"/>
      <c r="AH24" s="153">
        <v>0</v>
      </c>
      <c r="AI24" s="153">
        <v>0</v>
      </c>
      <c r="AJ24" s="153">
        <v>1</v>
      </c>
      <c r="AK24" s="153">
        <v>0</v>
      </c>
      <c r="AL24" s="153">
        <v>0</v>
      </c>
      <c r="AM24" s="153">
        <v>1</v>
      </c>
      <c r="AN24" s="153"/>
      <c r="AO24" s="153" t="str">
        <f>IF(AH24=1,"A1",IF(AI24=1,"A2",IF(AJ24=1,"A3",0)))</f>
        <v>A3</v>
      </c>
      <c r="AP24" s="153" t="str">
        <f>IF(AK24=1,"B1",IF(AL24=1,"B2",IF(AM24=1,"B3",0)))</f>
        <v>B3</v>
      </c>
      <c r="AQ24" s="145" t="str">
        <f>CONCATENATE(AO24,";",AP24)</f>
        <v>A3;B3</v>
      </c>
    </row>
    <row r="25" spans="2:43" ht="45">
      <c r="B25" s="156" t="s">
        <v>1542</v>
      </c>
      <c r="C25" s="65" t="s">
        <v>1543</v>
      </c>
      <c r="D25" s="66" t="s">
        <v>1338</v>
      </c>
      <c r="E25" s="157" t="s">
        <v>1544</v>
      </c>
      <c r="F25" s="158" t="s">
        <v>52</v>
      </c>
      <c r="G25" s="158" t="s">
        <v>52</v>
      </c>
      <c r="H25" s="159" t="s">
        <v>453</v>
      </c>
      <c r="I25" s="159" t="s">
        <v>691</v>
      </c>
      <c r="J25" s="159" t="s">
        <v>622</v>
      </c>
      <c r="K25" s="159" t="s">
        <v>458</v>
      </c>
      <c r="L25" s="159" t="s">
        <v>454</v>
      </c>
      <c r="M25" s="160">
        <v>2651</v>
      </c>
      <c r="N25" s="161" t="s">
        <v>1536</v>
      </c>
      <c r="O25" s="162" t="s">
        <v>18</v>
      </c>
      <c r="P25" s="163" t="s">
        <v>18</v>
      </c>
      <c r="Q25" s="168" t="s">
        <v>821</v>
      </c>
      <c r="R25" s="169" t="s">
        <v>821</v>
      </c>
      <c r="S25" s="169" t="s">
        <v>821</v>
      </c>
      <c r="T25" s="171" t="s">
        <v>821</v>
      </c>
      <c r="U25" s="143">
        <v>1</v>
      </c>
      <c r="V25" s="151"/>
      <c r="W25" s="164" t="str">
        <f>LEFT(B25,2)</f>
        <v>FA</v>
      </c>
      <c r="X25" s="153">
        <f t="shared" si="2"/>
        <v>0</v>
      </c>
      <c r="Y25" s="153">
        <f t="shared" si="2"/>
        <v>0</v>
      </c>
      <c r="Z25" s="153">
        <f t="shared" si="2"/>
        <v>0</v>
      </c>
      <c r="AA25" s="153">
        <f t="shared" si="2"/>
        <v>0</v>
      </c>
      <c r="AB25" s="153">
        <f t="shared" si="2"/>
        <v>1</v>
      </c>
      <c r="AC25" s="153">
        <f t="shared" si="2"/>
        <v>0</v>
      </c>
      <c r="AD25" s="153">
        <f t="shared" si="2"/>
        <v>0</v>
      </c>
      <c r="AE25" s="153">
        <f t="shared" si="2"/>
        <v>0</v>
      </c>
      <c r="AF25" s="153">
        <f t="shared" si="2"/>
        <v>0</v>
      </c>
      <c r="AG25" s="153"/>
      <c r="AH25" s="153">
        <v>0</v>
      </c>
      <c r="AI25" s="153">
        <v>0</v>
      </c>
      <c r="AJ25" s="153">
        <v>1</v>
      </c>
      <c r="AK25" s="153">
        <v>1</v>
      </c>
      <c r="AL25" s="153">
        <v>0</v>
      </c>
      <c r="AM25" s="153">
        <v>0</v>
      </c>
      <c r="AN25" s="153"/>
      <c r="AO25" s="153" t="str">
        <f>IF(AH25=1,"A1",IF(AI25=1,"A2",IF(AJ25=1,"A3",0)))</f>
        <v>A3</v>
      </c>
      <c r="AP25" s="153" t="str">
        <f>IF(AK25=1,"B1",IF(AL25=1,"B2",IF(AM25=1,"B3",0)))</f>
        <v>B1</v>
      </c>
      <c r="AQ25" s="163" t="str">
        <f>CONCATENATE(AO25,";",AP25)</f>
        <v>A3;B1</v>
      </c>
    </row>
    <row r="26" spans="2:43" ht="30" customHeight="1">
      <c r="B26" s="138"/>
      <c r="C26" s="139"/>
      <c r="D26" s="139"/>
      <c r="E26" s="138"/>
      <c r="F26" s="141"/>
      <c r="G26" s="140"/>
      <c r="H26" s="167"/>
      <c r="I26" s="167"/>
      <c r="J26" s="167"/>
      <c r="K26" s="167"/>
      <c r="L26" s="2"/>
      <c r="M26" s="146"/>
      <c r="N26" s="143"/>
      <c r="O26" s="143"/>
      <c r="P26" s="145"/>
      <c r="Q26" s="146"/>
      <c r="R26" s="143"/>
      <c r="S26" s="143"/>
      <c r="T26" s="145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45"/>
    </row>
    <row r="27" spans="2:43">
      <c r="B27" s="166"/>
      <c r="C27" s="210"/>
      <c r="D27" s="206"/>
      <c r="E27" s="206"/>
      <c r="F27" s="167"/>
      <c r="G27" s="167"/>
      <c r="H27" s="2"/>
      <c r="I27" s="167"/>
      <c r="J27" s="167"/>
      <c r="K27" s="167"/>
      <c r="L27" s="2"/>
      <c r="M27" s="147"/>
      <c r="N27" s="143"/>
      <c r="O27" s="143"/>
      <c r="P27" s="145"/>
      <c r="Q27" s="147"/>
      <c r="R27" s="143"/>
      <c r="S27" s="143"/>
      <c r="T27" s="145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45"/>
    </row>
    <row r="28" spans="2:43">
      <c r="B28" s="166"/>
      <c r="C28" s="210"/>
      <c r="D28" s="206"/>
      <c r="E28" s="206"/>
      <c r="F28" s="167"/>
      <c r="G28" s="167"/>
      <c r="H28" s="2"/>
      <c r="I28" s="167"/>
      <c r="J28" s="167"/>
      <c r="K28" s="167"/>
      <c r="L28" s="2"/>
      <c r="M28" s="147"/>
      <c r="N28" s="143"/>
      <c r="O28" s="143"/>
      <c r="P28" s="145"/>
      <c r="Q28" s="147"/>
      <c r="R28" s="143"/>
      <c r="S28" s="143"/>
      <c r="T28" s="145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45"/>
    </row>
    <row r="29" spans="2:43" ht="27" customHeight="1">
      <c r="B29" s="124" t="s">
        <v>338</v>
      </c>
      <c r="C29" s="124"/>
      <c r="D29" s="206"/>
      <c r="E29" s="239"/>
      <c r="F29" s="167"/>
      <c r="G29" s="167"/>
      <c r="H29" s="167"/>
      <c r="I29" s="167"/>
      <c r="J29" s="167"/>
      <c r="K29" s="167"/>
      <c r="L29" s="167"/>
      <c r="M29" s="168"/>
      <c r="N29" s="143"/>
      <c r="O29" s="169"/>
      <c r="P29" s="145"/>
      <c r="Q29" s="168"/>
      <c r="R29" s="143"/>
      <c r="S29" s="169"/>
      <c r="T29" s="145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45"/>
    </row>
    <row r="30" spans="2:43">
      <c r="B30" s="138"/>
      <c r="C30" s="139"/>
      <c r="D30" s="139"/>
      <c r="E30" s="138"/>
      <c r="F30" s="141"/>
      <c r="G30" s="140"/>
      <c r="H30" s="167"/>
      <c r="I30" s="167"/>
      <c r="J30" s="167"/>
      <c r="K30" s="167"/>
      <c r="L30" s="2"/>
      <c r="M30" s="147"/>
      <c r="N30" s="143"/>
      <c r="O30" s="143"/>
      <c r="P30" s="145"/>
      <c r="Q30" s="147"/>
      <c r="R30" s="143"/>
      <c r="S30" s="143"/>
      <c r="T30" s="145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45"/>
    </row>
    <row r="31" spans="2:43">
      <c r="B31" s="138"/>
      <c r="C31" s="139"/>
      <c r="D31" s="139"/>
      <c r="E31" s="138"/>
      <c r="F31" s="141"/>
      <c r="G31" s="140"/>
      <c r="H31" s="167"/>
      <c r="I31" s="167"/>
      <c r="J31" s="167"/>
      <c r="K31" s="167"/>
      <c r="L31" s="2"/>
      <c r="M31" s="147"/>
      <c r="N31" s="143"/>
      <c r="O31" s="143"/>
      <c r="P31" s="145"/>
      <c r="Q31" s="147"/>
      <c r="R31" s="143"/>
      <c r="S31" s="143"/>
      <c r="T31" s="145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45"/>
    </row>
    <row r="32" spans="2:43" ht="27" customHeight="1">
      <c r="B32" s="124" t="s">
        <v>347</v>
      </c>
      <c r="C32" s="124"/>
      <c r="D32" s="206"/>
      <c r="E32" s="206"/>
      <c r="F32" s="167"/>
      <c r="G32" s="167"/>
      <c r="H32" s="2"/>
      <c r="I32" s="167"/>
      <c r="J32" s="167"/>
      <c r="K32" s="167"/>
      <c r="L32" s="2"/>
      <c r="M32" s="147"/>
      <c r="N32" s="143"/>
      <c r="O32" s="143"/>
      <c r="P32" s="145"/>
      <c r="Q32" s="147"/>
      <c r="R32" s="143"/>
      <c r="S32" s="143"/>
      <c r="T32" s="145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45"/>
    </row>
    <row r="33" spans="2:43" ht="30" customHeight="1">
      <c r="B33" s="156" t="s">
        <v>1545</v>
      </c>
      <c r="C33" s="65" t="s">
        <v>1546</v>
      </c>
      <c r="D33" s="66" t="s">
        <v>1547</v>
      </c>
      <c r="E33" s="157" t="s">
        <v>1548</v>
      </c>
      <c r="F33" s="158" t="s">
        <v>52</v>
      </c>
      <c r="G33" s="158" t="s">
        <v>52</v>
      </c>
      <c r="H33" s="159" t="s">
        <v>453</v>
      </c>
      <c r="I33" s="159" t="s">
        <v>1238</v>
      </c>
      <c r="J33" s="159" t="s">
        <v>692</v>
      </c>
      <c r="K33" s="159" t="s">
        <v>458</v>
      </c>
      <c r="L33" s="159" t="s">
        <v>456</v>
      </c>
      <c r="M33" s="160">
        <v>1883</v>
      </c>
      <c r="N33" s="161" t="s">
        <v>1528</v>
      </c>
      <c r="O33" s="162">
        <v>5795862</v>
      </c>
      <c r="P33" s="163" t="s">
        <v>1528</v>
      </c>
      <c r="Q33" s="168" t="s">
        <v>821</v>
      </c>
      <c r="R33" s="169" t="s">
        <v>821</v>
      </c>
      <c r="S33" s="169" t="s">
        <v>821</v>
      </c>
      <c r="T33" s="171" t="s">
        <v>821</v>
      </c>
      <c r="U33" s="143">
        <v>1</v>
      </c>
      <c r="V33" s="151"/>
      <c r="W33" s="164" t="str">
        <f>LEFT(B33,2)</f>
        <v>HO</v>
      </c>
      <c r="X33" s="153">
        <f t="shared" ref="X33:AF33" si="3">IF($W33=X$3,1,0)</f>
        <v>0</v>
      </c>
      <c r="Y33" s="153">
        <f t="shared" si="3"/>
        <v>0</v>
      </c>
      <c r="Z33" s="153">
        <f t="shared" si="3"/>
        <v>0</v>
      </c>
      <c r="AA33" s="153">
        <f t="shared" si="3"/>
        <v>0</v>
      </c>
      <c r="AB33" s="153">
        <f t="shared" si="3"/>
        <v>0</v>
      </c>
      <c r="AC33" s="153">
        <f t="shared" si="3"/>
        <v>0</v>
      </c>
      <c r="AD33" s="153">
        <f t="shared" si="3"/>
        <v>1</v>
      </c>
      <c r="AE33" s="153">
        <f t="shared" si="3"/>
        <v>0</v>
      </c>
      <c r="AF33" s="153">
        <f t="shared" si="3"/>
        <v>0</v>
      </c>
      <c r="AG33" s="153"/>
      <c r="AH33" s="153">
        <v>0</v>
      </c>
      <c r="AI33" s="153">
        <v>0</v>
      </c>
      <c r="AJ33" s="153">
        <v>1</v>
      </c>
      <c r="AK33" s="153">
        <v>0</v>
      </c>
      <c r="AL33" s="153">
        <v>0</v>
      </c>
      <c r="AM33" s="153">
        <v>1</v>
      </c>
      <c r="AN33" s="153"/>
      <c r="AO33" s="153" t="str">
        <f>IF(AH33=1,"A1",IF(AI33=1,"A2",IF(AJ33=1,"A3",0)))</f>
        <v>A3</v>
      </c>
      <c r="AP33" s="153" t="str">
        <f>IF(AK33=1,"B1",IF(AL33=1,"B2",IF(AM33=1,"B3",0)))</f>
        <v>B3</v>
      </c>
      <c r="AQ33" s="163" t="str">
        <f>CONCATENATE(AO33,";",AP33)</f>
        <v>A3;B3</v>
      </c>
    </row>
    <row r="34" spans="2:43">
      <c r="B34" s="166"/>
      <c r="C34" s="17"/>
      <c r="D34" s="67"/>
      <c r="E34" s="154"/>
      <c r="F34" s="140"/>
      <c r="G34" s="140"/>
      <c r="H34" s="167"/>
      <c r="I34" s="167"/>
      <c r="J34" s="167"/>
      <c r="K34" s="167"/>
      <c r="L34" s="167"/>
      <c r="M34" s="168"/>
      <c r="N34" s="143"/>
      <c r="O34" s="169"/>
      <c r="P34" s="145"/>
      <c r="Q34" s="147"/>
      <c r="R34" s="143"/>
      <c r="S34" s="143"/>
      <c r="T34" s="145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45"/>
    </row>
    <row r="35" spans="2:43">
      <c r="B35" s="166"/>
      <c r="C35" s="210"/>
      <c r="D35" s="206"/>
      <c r="E35" s="206"/>
      <c r="F35" s="167"/>
      <c r="G35" s="167"/>
      <c r="H35" s="2"/>
      <c r="I35" s="167"/>
      <c r="J35" s="167"/>
      <c r="K35" s="167"/>
      <c r="L35" s="2"/>
      <c r="M35" s="147"/>
      <c r="N35" s="143"/>
      <c r="O35" s="143"/>
      <c r="P35" s="145"/>
      <c r="Q35" s="147"/>
      <c r="R35" s="143"/>
      <c r="S35" s="143"/>
      <c r="T35" s="145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45"/>
    </row>
    <row r="36" spans="2:43" ht="27" customHeight="1">
      <c r="B36" s="124" t="s">
        <v>358</v>
      </c>
      <c r="C36" s="124"/>
      <c r="D36" s="206"/>
      <c r="E36" s="206"/>
      <c r="F36" s="167"/>
      <c r="G36" s="167"/>
      <c r="H36" s="167"/>
      <c r="I36" s="167"/>
      <c r="J36" s="167"/>
      <c r="K36" s="167"/>
      <c r="L36" s="167"/>
      <c r="M36" s="168"/>
      <c r="N36" s="143"/>
      <c r="O36" s="143"/>
      <c r="P36" s="145"/>
      <c r="Q36" s="168"/>
      <c r="R36" s="143"/>
      <c r="S36" s="143"/>
      <c r="T36" s="145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45"/>
    </row>
    <row r="37" spans="2:43" ht="30">
      <c r="B37" s="156" t="s">
        <v>1549</v>
      </c>
      <c r="C37" s="65" t="s">
        <v>1550</v>
      </c>
      <c r="D37" s="66" t="s">
        <v>1551</v>
      </c>
      <c r="E37" s="157" t="s">
        <v>1552</v>
      </c>
      <c r="F37" s="158" t="s">
        <v>52</v>
      </c>
      <c r="G37" s="158" t="s">
        <v>52</v>
      </c>
      <c r="H37" s="159" t="s">
        <v>1343</v>
      </c>
      <c r="I37" s="159" t="s">
        <v>1356</v>
      </c>
      <c r="J37" s="159" t="s">
        <v>692</v>
      </c>
      <c r="K37" s="159" t="s">
        <v>458</v>
      </c>
      <c r="L37" s="159" t="s">
        <v>457</v>
      </c>
      <c r="M37" s="160">
        <v>493</v>
      </c>
      <c r="N37" s="161" t="s">
        <v>1536</v>
      </c>
      <c r="O37" s="162">
        <v>2190721</v>
      </c>
      <c r="P37" s="163" t="s">
        <v>1517</v>
      </c>
      <c r="Q37" s="168" t="s">
        <v>821</v>
      </c>
      <c r="R37" s="169" t="s">
        <v>821</v>
      </c>
      <c r="S37" s="169" t="s">
        <v>821</v>
      </c>
      <c r="T37" s="171" t="s">
        <v>821</v>
      </c>
      <c r="U37" s="143">
        <v>1</v>
      </c>
      <c r="V37" s="151"/>
      <c r="W37" s="164" t="str">
        <f>LEFT(B37,2)</f>
        <v>SA</v>
      </c>
      <c r="X37" s="153">
        <f t="shared" ref="X37:AF37" si="4">IF($W37=X$3,1,0)</f>
        <v>0</v>
      </c>
      <c r="Y37" s="153">
        <f t="shared" si="4"/>
        <v>0</v>
      </c>
      <c r="Z37" s="153">
        <f t="shared" si="4"/>
        <v>0</v>
      </c>
      <c r="AA37" s="153">
        <f t="shared" si="4"/>
        <v>0</v>
      </c>
      <c r="AB37" s="153">
        <f t="shared" si="4"/>
        <v>0</v>
      </c>
      <c r="AC37" s="153">
        <f t="shared" si="4"/>
        <v>0</v>
      </c>
      <c r="AD37" s="153">
        <f t="shared" si="4"/>
        <v>0</v>
      </c>
      <c r="AE37" s="153">
        <f t="shared" si="4"/>
        <v>1</v>
      </c>
      <c r="AF37" s="153">
        <f t="shared" si="4"/>
        <v>0</v>
      </c>
      <c r="AG37" s="153"/>
      <c r="AH37" s="153">
        <v>0</v>
      </c>
      <c r="AI37" s="153">
        <v>0</v>
      </c>
      <c r="AJ37" s="153">
        <v>1</v>
      </c>
      <c r="AK37" s="153">
        <v>0</v>
      </c>
      <c r="AL37" s="153">
        <v>0</v>
      </c>
      <c r="AM37" s="153">
        <v>1</v>
      </c>
      <c r="AN37" s="153"/>
      <c r="AO37" s="153" t="str">
        <f>IF(AH37=1,"A1",IF(AI37=1,"A2",IF(AJ37=1,"A3",0)))</f>
        <v>A3</v>
      </c>
      <c r="AP37" s="153" t="str">
        <f>IF(AK37=1,"B1",IF(AL37=1,"B2",IF(AM37=1,"B3",0)))</f>
        <v>B3</v>
      </c>
      <c r="AQ37" s="163" t="str">
        <f>CONCATENATE(AO37,";",AP37)</f>
        <v>A3;B3</v>
      </c>
    </row>
    <row r="38" spans="2:43">
      <c r="B38" s="166"/>
      <c r="C38" s="17"/>
      <c r="D38" s="67"/>
      <c r="E38" s="154"/>
      <c r="F38" s="140"/>
      <c r="G38" s="140"/>
      <c r="H38" s="167"/>
      <c r="I38" s="167"/>
      <c r="J38" s="167"/>
      <c r="K38" s="167"/>
      <c r="L38" s="167"/>
      <c r="M38" s="168"/>
      <c r="N38" s="143"/>
      <c r="O38" s="169"/>
      <c r="P38" s="145"/>
      <c r="Q38" s="147"/>
      <c r="R38" s="143"/>
      <c r="S38" s="143"/>
      <c r="T38" s="145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45"/>
    </row>
    <row r="39" spans="2:43">
      <c r="B39" s="166"/>
      <c r="C39" s="210"/>
      <c r="D39" s="206"/>
      <c r="E39" s="206"/>
      <c r="F39" s="167"/>
      <c r="G39" s="167"/>
      <c r="H39" s="2"/>
      <c r="I39" s="167"/>
      <c r="J39" s="167"/>
      <c r="K39" s="167"/>
      <c r="L39" s="2"/>
      <c r="M39" s="147"/>
      <c r="N39" s="143"/>
      <c r="O39" s="143"/>
      <c r="P39" s="145"/>
      <c r="Q39" s="147"/>
      <c r="R39" s="143"/>
      <c r="S39" s="143"/>
      <c r="T39" s="145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45"/>
    </row>
    <row r="40" spans="2:43" ht="27" customHeight="1">
      <c r="B40" s="124" t="s">
        <v>371</v>
      </c>
      <c r="C40" s="124"/>
      <c r="D40" s="206"/>
      <c r="E40" s="206"/>
      <c r="F40" s="167"/>
      <c r="G40" s="167"/>
      <c r="H40" s="2"/>
      <c r="I40" s="167"/>
      <c r="J40" s="167"/>
      <c r="K40" s="167"/>
      <c r="L40" s="2"/>
      <c r="M40" s="147"/>
      <c r="N40" s="143"/>
      <c r="O40" s="143"/>
      <c r="P40" s="145"/>
      <c r="Q40" s="147"/>
      <c r="R40" s="143"/>
      <c r="S40" s="143"/>
      <c r="T40" s="145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45"/>
    </row>
    <row r="41" spans="2:43" ht="30">
      <c r="B41" s="156" t="s">
        <v>1553</v>
      </c>
      <c r="C41" s="65" t="s">
        <v>1554</v>
      </c>
      <c r="D41" s="66" t="s">
        <v>22</v>
      </c>
      <c r="E41" s="157" t="s">
        <v>22</v>
      </c>
      <c r="F41" s="158" t="s">
        <v>52</v>
      </c>
      <c r="G41" s="158" t="s">
        <v>1555</v>
      </c>
      <c r="H41" s="159" t="s">
        <v>453</v>
      </c>
      <c r="I41" s="159" t="s">
        <v>22</v>
      </c>
      <c r="J41" s="159" t="s">
        <v>22</v>
      </c>
      <c r="K41" s="159" t="s">
        <v>458</v>
      </c>
      <c r="L41" s="159" t="s">
        <v>22</v>
      </c>
      <c r="M41" s="160" t="s">
        <v>18</v>
      </c>
      <c r="N41" s="161" t="s">
        <v>18</v>
      </c>
      <c r="O41" s="162">
        <v>3893803</v>
      </c>
      <c r="P41" s="163" t="s">
        <v>1517</v>
      </c>
      <c r="Q41" s="168" t="s">
        <v>821</v>
      </c>
      <c r="R41" s="169" t="s">
        <v>821</v>
      </c>
      <c r="S41" s="169" t="s">
        <v>821</v>
      </c>
      <c r="T41" s="171" t="s">
        <v>821</v>
      </c>
      <c r="U41" s="143">
        <v>1</v>
      </c>
      <c r="V41" s="151"/>
      <c r="W41" s="164" t="str">
        <f>LEFT(B41,2)</f>
        <v>TR</v>
      </c>
      <c r="X41" s="153">
        <f t="shared" ref="X41:AF41" si="5">IF($W41=X$3,1,0)</f>
        <v>0</v>
      </c>
      <c r="Y41" s="153">
        <f t="shared" si="5"/>
        <v>0</v>
      </c>
      <c r="Z41" s="153">
        <f t="shared" si="5"/>
        <v>0</v>
      </c>
      <c r="AA41" s="153">
        <f t="shared" si="5"/>
        <v>0</v>
      </c>
      <c r="AB41" s="153">
        <f t="shared" si="5"/>
        <v>0</v>
      </c>
      <c r="AC41" s="153">
        <f t="shared" si="5"/>
        <v>0</v>
      </c>
      <c r="AD41" s="153">
        <f t="shared" si="5"/>
        <v>0</v>
      </c>
      <c r="AE41" s="153">
        <f t="shared" si="5"/>
        <v>0</v>
      </c>
      <c r="AF41" s="153">
        <f t="shared" si="5"/>
        <v>1</v>
      </c>
      <c r="AG41" s="153"/>
      <c r="AH41" s="153">
        <v>1</v>
      </c>
      <c r="AI41" s="153">
        <v>0</v>
      </c>
      <c r="AJ41" s="153">
        <v>0</v>
      </c>
      <c r="AK41" s="153">
        <v>0</v>
      </c>
      <c r="AL41" s="153">
        <v>0</v>
      </c>
      <c r="AM41" s="153">
        <v>1</v>
      </c>
      <c r="AN41" s="153"/>
      <c r="AO41" s="153" t="str">
        <f>IF(AH41=1,"A1",IF(AI41=1,"A2",IF(AJ41=1,"A3",0)))</f>
        <v>A1</v>
      </c>
      <c r="AP41" s="153" t="str">
        <f>IF(AK41=1,"B1",IF(AL41=1,"B2",IF(AM41=1,"B3",0)))</f>
        <v>B3</v>
      </c>
      <c r="AQ41" s="163" t="str">
        <f>CONCATENATE(AO41,";",AP41)</f>
        <v>A1;B3</v>
      </c>
    </row>
    <row r="42" spans="2:43" ht="30">
      <c r="B42" s="166" t="s">
        <v>1556</v>
      </c>
      <c r="C42" s="17" t="s">
        <v>1557</v>
      </c>
      <c r="D42" s="67" t="s">
        <v>1558</v>
      </c>
      <c r="E42" s="154" t="s">
        <v>1559</v>
      </c>
      <c r="F42" s="140" t="s">
        <v>52</v>
      </c>
      <c r="G42" s="140" t="s">
        <v>1555</v>
      </c>
      <c r="H42" s="167" t="s">
        <v>453</v>
      </c>
      <c r="I42" s="167" t="s">
        <v>691</v>
      </c>
      <c r="J42" s="167" t="s">
        <v>622</v>
      </c>
      <c r="K42" s="167" t="s">
        <v>458</v>
      </c>
      <c r="L42" s="167" t="s">
        <v>452</v>
      </c>
      <c r="M42" s="168" t="s">
        <v>18</v>
      </c>
      <c r="N42" s="143" t="s">
        <v>18</v>
      </c>
      <c r="O42" s="169" t="s">
        <v>18</v>
      </c>
      <c r="P42" s="145" t="s">
        <v>18</v>
      </c>
      <c r="Q42" s="168" t="s">
        <v>821</v>
      </c>
      <c r="R42" s="169" t="s">
        <v>821</v>
      </c>
      <c r="S42" s="169" t="s">
        <v>821</v>
      </c>
      <c r="T42" s="171" t="s">
        <v>821</v>
      </c>
      <c r="U42" s="153">
        <v>0</v>
      </c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45"/>
    </row>
    <row r="43" spans="2:43" ht="30">
      <c r="B43" s="156" t="s">
        <v>1560</v>
      </c>
      <c r="C43" s="65" t="s">
        <v>1561</v>
      </c>
      <c r="D43" s="66" t="s">
        <v>1562</v>
      </c>
      <c r="E43" s="157" t="s">
        <v>1559</v>
      </c>
      <c r="F43" s="158" t="s">
        <v>52</v>
      </c>
      <c r="G43" s="158" t="s">
        <v>1555</v>
      </c>
      <c r="H43" s="159" t="s">
        <v>453</v>
      </c>
      <c r="I43" s="159" t="s">
        <v>691</v>
      </c>
      <c r="J43" s="159" t="s">
        <v>472</v>
      </c>
      <c r="K43" s="159" t="s">
        <v>458</v>
      </c>
      <c r="L43" s="159" t="s">
        <v>454</v>
      </c>
      <c r="M43" s="160" t="s">
        <v>18</v>
      </c>
      <c r="N43" s="161" t="s">
        <v>18</v>
      </c>
      <c r="O43" s="162" t="s">
        <v>18</v>
      </c>
      <c r="P43" s="163" t="s">
        <v>18</v>
      </c>
      <c r="Q43" s="168" t="s">
        <v>821</v>
      </c>
      <c r="R43" s="169" t="s">
        <v>821</v>
      </c>
      <c r="S43" s="169" t="s">
        <v>821</v>
      </c>
      <c r="T43" s="171" t="s">
        <v>821</v>
      </c>
      <c r="U43" s="153">
        <v>0</v>
      </c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63"/>
    </row>
    <row r="44" spans="2:43" ht="30">
      <c r="B44" s="166" t="s">
        <v>1563</v>
      </c>
      <c r="C44" s="17" t="s">
        <v>1564</v>
      </c>
      <c r="D44" s="67" t="s">
        <v>1565</v>
      </c>
      <c r="E44" s="154" t="s">
        <v>1559</v>
      </c>
      <c r="F44" s="140" t="s">
        <v>52</v>
      </c>
      <c r="G44" s="140" t="s">
        <v>1555</v>
      </c>
      <c r="H44" s="167" t="s">
        <v>453</v>
      </c>
      <c r="I44" s="167" t="s">
        <v>691</v>
      </c>
      <c r="J44" s="167" t="s">
        <v>472</v>
      </c>
      <c r="K44" s="167" t="s">
        <v>458</v>
      </c>
      <c r="L44" s="167" t="s">
        <v>454</v>
      </c>
      <c r="M44" s="168" t="s">
        <v>18</v>
      </c>
      <c r="N44" s="143" t="s">
        <v>18</v>
      </c>
      <c r="O44" s="169" t="s">
        <v>18</v>
      </c>
      <c r="P44" s="145" t="s">
        <v>18</v>
      </c>
      <c r="Q44" s="168" t="s">
        <v>821</v>
      </c>
      <c r="R44" s="169" t="s">
        <v>821</v>
      </c>
      <c r="S44" s="169" t="s">
        <v>821</v>
      </c>
      <c r="T44" s="171" t="s">
        <v>821</v>
      </c>
      <c r="U44" s="153">
        <v>0</v>
      </c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45"/>
    </row>
    <row r="45" spans="2:43" ht="30">
      <c r="B45" s="156" t="s">
        <v>1566</v>
      </c>
      <c r="C45" s="65" t="s">
        <v>1567</v>
      </c>
      <c r="D45" s="66" t="s">
        <v>1568</v>
      </c>
      <c r="E45" s="157" t="s">
        <v>1569</v>
      </c>
      <c r="F45" s="158" t="s">
        <v>52</v>
      </c>
      <c r="G45" s="158" t="s">
        <v>1555</v>
      </c>
      <c r="H45" s="159" t="s">
        <v>453</v>
      </c>
      <c r="I45" s="159" t="s">
        <v>1238</v>
      </c>
      <c r="J45" s="159" t="s">
        <v>692</v>
      </c>
      <c r="K45" s="159" t="s">
        <v>458</v>
      </c>
      <c r="L45" s="159" t="s">
        <v>1570</v>
      </c>
      <c r="M45" s="160" t="s">
        <v>18</v>
      </c>
      <c r="N45" s="161" t="s">
        <v>18</v>
      </c>
      <c r="O45" s="162" t="s">
        <v>18</v>
      </c>
      <c r="P45" s="163" t="s">
        <v>18</v>
      </c>
      <c r="Q45" s="168" t="s">
        <v>821</v>
      </c>
      <c r="R45" s="169" t="s">
        <v>821</v>
      </c>
      <c r="S45" s="169" t="s">
        <v>821</v>
      </c>
      <c r="T45" s="171" t="s">
        <v>821</v>
      </c>
      <c r="U45" s="153">
        <v>0</v>
      </c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63"/>
    </row>
    <row r="46" spans="2:43" ht="30">
      <c r="B46" s="166" t="s">
        <v>1571</v>
      </c>
      <c r="C46" s="17" t="s">
        <v>1572</v>
      </c>
      <c r="D46" s="67" t="s">
        <v>1573</v>
      </c>
      <c r="E46" s="154" t="s">
        <v>18</v>
      </c>
      <c r="F46" s="140" t="s">
        <v>52</v>
      </c>
      <c r="G46" s="140" t="s">
        <v>1555</v>
      </c>
      <c r="H46" s="167" t="s">
        <v>453</v>
      </c>
      <c r="I46" s="167" t="s">
        <v>691</v>
      </c>
      <c r="J46" s="167" t="s">
        <v>692</v>
      </c>
      <c r="K46" s="167" t="s">
        <v>458</v>
      </c>
      <c r="L46" s="167" t="s">
        <v>455</v>
      </c>
      <c r="M46" s="168" t="s">
        <v>18</v>
      </c>
      <c r="N46" s="143" t="s">
        <v>18</v>
      </c>
      <c r="O46" s="169" t="s">
        <v>18</v>
      </c>
      <c r="P46" s="145" t="s">
        <v>18</v>
      </c>
      <c r="Q46" s="168" t="s">
        <v>821</v>
      </c>
      <c r="R46" s="169" t="s">
        <v>821</v>
      </c>
      <c r="S46" s="169" t="s">
        <v>821</v>
      </c>
      <c r="T46" s="171" t="s">
        <v>821</v>
      </c>
      <c r="U46" s="153">
        <v>0</v>
      </c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45"/>
    </row>
    <row r="47" spans="2:43" ht="45">
      <c r="B47" s="156" t="s">
        <v>1574</v>
      </c>
      <c r="C47" s="65" t="s">
        <v>1575</v>
      </c>
      <c r="D47" s="66" t="s">
        <v>1576</v>
      </c>
      <c r="E47" s="157" t="s">
        <v>1569</v>
      </c>
      <c r="F47" s="158" t="s">
        <v>52</v>
      </c>
      <c r="G47" s="158" t="s">
        <v>1555</v>
      </c>
      <c r="H47" s="159" t="s">
        <v>453</v>
      </c>
      <c r="I47" s="159" t="s">
        <v>1238</v>
      </c>
      <c r="J47" s="159" t="s">
        <v>692</v>
      </c>
      <c r="K47" s="159" t="s">
        <v>458</v>
      </c>
      <c r="L47" s="159" t="s">
        <v>1570</v>
      </c>
      <c r="M47" s="160" t="s">
        <v>18</v>
      </c>
      <c r="N47" s="161" t="s">
        <v>18</v>
      </c>
      <c r="O47" s="162" t="s">
        <v>18</v>
      </c>
      <c r="P47" s="163" t="s">
        <v>18</v>
      </c>
      <c r="Q47" s="168" t="s">
        <v>821</v>
      </c>
      <c r="R47" s="169" t="s">
        <v>821</v>
      </c>
      <c r="S47" s="169" t="s">
        <v>821</v>
      </c>
      <c r="T47" s="171" t="s">
        <v>821</v>
      </c>
      <c r="U47" s="153">
        <v>0</v>
      </c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63"/>
    </row>
    <row r="48" spans="2:43" ht="45">
      <c r="B48" s="166" t="s">
        <v>1577</v>
      </c>
      <c r="C48" s="17" t="s">
        <v>1578</v>
      </c>
      <c r="D48" s="67" t="s">
        <v>1579</v>
      </c>
      <c r="E48" s="154" t="s">
        <v>1580</v>
      </c>
      <c r="F48" s="140" t="s">
        <v>52</v>
      </c>
      <c r="G48" s="140" t="s">
        <v>1555</v>
      </c>
      <c r="H48" s="167" t="s">
        <v>453</v>
      </c>
      <c r="I48" s="167" t="s">
        <v>1238</v>
      </c>
      <c r="J48" s="167" t="s">
        <v>692</v>
      </c>
      <c r="K48" s="167" t="s">
        <v>458</v>
      </c>
      <c r="L48" s="167" t="s">
        <v>455</v>
      </c>
      <c r="M48" s="168" t="s">
        <v>18</v>
      </c>
      <c r="N48" s="143" t="s">
        <v>18</v>
      </c>
      <c r="O48" s="169" t="s">
        <v>18</v>
      </c>
      <c r="P48" s="145" t="s">
        <v>18</v>
      </c>
      <c r="Q48" s="168" t="s">
        <v>821</v>
      </c>
      <c r="R48" s="169" t="s">
        <v>821</v>
      </c>
      <c r="S48" s="169" t="s">
        <v>821</v>
      </c>
      <c r="T48" s="171" t="s">
        <v>821</v>
      </c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45"/>
    </row>
    <row r="49" spans="2:43" ht="30">
      <c r="B49" s="156" t="s">
        <v>1581</v>
      </c>
      <c r="C49" s="65" t="s">
        <v>1582</v>
      </c>
      <c r="D49" s="66" t="s">
        <v>1583</v>
      </c>
      <c r="E49" s="157" t="s">
        <v>1584</v>
      </c>
      <c r="F49" s="158" t="s">
        <v>52</v>
      </c>
      <c r="G49" s="158" t="s">
        <v>1555</v>
      </c>
      <c r="H49" s="159" t="s">
        <v>453</v>
      </c>
      <c r="I49" s="159" t="s">
        <v>1238</v>
      </c>
      <c r="J49" s="159" t="s">
        <v>692</v>
      </c>
      <c r="K49" s="159" t="s">
        <v>458</v>
      </c>
      <c r="L49" s="159" t="s">
        <v>1570</v>
      </c>
      <c r="M49" s="160" t="s">
        <v>18</v>
      </c>
      <c r="N49" s="161" t="s">
        <v>18</v>
      </c>
      <c r="O49" s="162" t="s">
        <v>18</v>
      </c>
      <c r="P49" s="163" t="s">
        <v>18</v>
      </c>
      <c r="Q49" s="168" t="s">
        <v>821</v>
      </c>
      <c r="R49" s="169" t="s">
        <v>821</v>
      </c>
      <c r="S49" s="169" t="s">
        <v>821</v>
      </c>
      <c r="T49" s="171" t="s">
        <v>821</v>
      </c>
      <c r="U49" s="153">
        <v>0</v>
      </c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63"/>
    </row>
    <row r="50" spans="2:43" ht="30">
      <c r="B50" s="166" t="s">
        <v>1585</v>
      </c>
      <c r="C50" s="17" t="s">
        <v>1586</v>
      </c>
      <c r="D50" s="67" t="s">
        <v>1587</v>
      </c>
      <c r="E50" s="154" t="s">
        <v>1584</v>
      </c>
      <c r="F50" s="140" t="s">
        <v>52</v>
      </c>
      <c r="G50" s="140" t="s">
        <v>1555</v>
      </c>
      <c r="H50" s="167" t="s">
        <v>453</v>
      </c>
      <c r="I50" s="167" t="s">
        <v>1238</v>
      </c>
      <c r="J50" s="167" t="s">
        <v>692</v>
      </c>
      <c r="K50" s="167" t="s">
        <v>458</v>
      </c>
      <c r="L50" s="167" t="s">
        <v>1570</v>
      </c>
      <c r="M50" s="168" t="s">
        <v>18</v>
      </c>
      <c r="N50" s="143" t="s">
        <v>18</v>
      </c>
      <c r="O50" s="169" t="s">
        <v>18</v>
      </c>
      <c r="P50" s="145" t="s">
        <v>18</v>
      </c>
      <c r="Q50" s="168" t="s">
        <v>821</v>
      </c>
      <c r="R50" s="169" t="s">
        <v>821</v>
      </c>
      <c r="S50" s="169" t="s">
        <v>821</v>
      </c>
      <c r="T50" s="171" t="s">
        <v>821</v>
      </c>
      <c r="U50" s="153">
        <v>0</v>
      </c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45"/>
    </row>
    <row r="51" spans="2:43" ht="45">
      <c r="B51" s="156" t="s">
        <v>1588</v>
      </c>
      <c r="C51" s="65" t="s">
        <v>1589</v>
      </c>
      <c r="D51" s="66" t="s">
        <v>1590</v>
      </c>
      <c r="E51" s="157" t="s">
        <v>1591</v>
      </c>
      <c r="F51" s="158" t="s">
        <v>52</v>
      </c>
      <c r="G51" s="158" t="s">
        <v>1555</v>
      </c>
      <c r="H51" s="159" t="s">
        <v>453</v>
      </c>
      <c r="I51" s="159" t="s">
        <v>691</v>
      </c>
      <c r="J51" s="159" t="s">
        <v>472</v>
      </c>
      <c r="K51" s="159" t="s">
        <v>458</v>
      </c>
      <c r="L51" s="159" t="s">
        <v>1592</v>
      </c>
      <c r="M51" s="160" t="s">
        <v>18</v>
      </c>
      <c r="N51" s="161" t="s">
        <v>18</v>
      </c>
      <c r="O51" s="162" t="s">
        <v>18</v>
      </c>
      <c r="P51" s="163" t="s">
        <v>18</v>
      </c>
      <c r="Q51" s="168" t="s">
        <v>821</v>
      </c>
      <c r="R51" s="169" t="s">
        <v>821</v>
      </c>
      <c r="S51" s="169" t="s">
        <v>821</v>
      </c>
      <c r="T51" s="171" t="s">
        <v>821</v>
      </c>
      <c r="U51" s="153">
        <v>0</v>
      </c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63"/>
    </row>
    <row r="52" spans="2:43" ht="45">
      <c r="B52" s="166" t="s">
        <v>1593</v>
      </c>
      <c r="C52" s="17" t="s">
        <v>1594</v>
      </c>
      <c r="D52" s="67" t="s">
        <v>1595</v>
      </c>
      <c r="E52" s="154" t="s">
        <v>1591</v>
      </c>
      <c r="F52" s="140" t="s">
        <v>52</v>
      </c>
      <c r="G52" s="140" t="s">
        <v>1555</v>
      </c>
      <c r="H52" s="167" t="s">
        <v>453</v>
      </c>
      <c r="I52" s="167" t="s">
        <v>691</v>
      </c>
      <c r="J52" s="167" t="s">
        <v>472</v>
      </c>
      <c r="K52" s="167" t="s">
        <v>458</v>
      </c>
      <c r="L52" s="167" t="s">
        <v>451</v>
      </c>
      <c r="M52" s="168" t="s">
        <v>18</v>
      </c>
      <c r="N52" s="143" t="s">
        <v>18</v>
      </c>
      <c r="O52" s="169" t="s">
        <v>18</v>
      </c>
      <c r="P52" s="145" t="s">
        <v>18</v>
      </c>
      <c r="Q52" s="168" t="s">
        <v>821</v>
      </c>
      <c r="R52" s="169" t="s">
        <v>821</v>
      </c>
      <c r="S52" s="169" t="s">
        <v>821</v>
      </c>
      <c r="T52" s="171" t="s">
        <v>821</v>
      </c>
      <c r="U52" s="153">
        <v>0</v>
      </c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45"/>
    </row>
    <row r="53" spans="2:43" ht="45">
      <c r="B53" s="156" t="s">
        <v>1596</v>
      </c>
      <c r="C53" s="65" t="s">
        <v>1597</v>
      </c>
      <c r="D53" s="66" t="s">
        <v>1598</v>
      </c>
      <c r="E53" s="157" t="s">
        <v>1591</v>
      </c>
      <c r="F53" s="158" t="s">
        <v>52</v>
      </c>
      <c r="G53" s="158" t="s">
        <v>1555</v>
      </c>
      <c r="H53" s="159" t="s">
        <v>453</v>
      </c>
      <c r="I53" s="159" t="s">
        <v>691</v>
      </c>
      <c r="J53" s="159" t="s">
        <v>472</v>
      </c>
      <c r="K53" s="159" t="s">
        <v>458</v>
      </c>
      <c r="L53" s="159" t="s">
        <v>450</v>
      </c>
      <c r="M53" s="160" t="s">
        <v>18</v>
      </c>
      <c r="N53" s="161" t="s">
        <v>18</v>
      </c>
      <c r="O53" s="162" t="s">
        <v>18</v>
      </c>
      <c r="P53" s="163" t="s">
        <v>18</v>
      </c>
      <c r="Q53" s="168" t="s">
        <v>821</v>
      </c>
      <c r="R53" s="169" t="s">
        <v>821</v>
      </c>
      <c r="S53" s="169" t="s">
        <v>821</v>
      </c>
      <c r="T53" s="171" t="s">
        <v>821</v>
      </c>
      <c r="U53" s="153">
        <v>0</v>
      </c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63"/>
    </row>
    <row r="60" spans="2:43" hidden="1">
      <c r="B60" s="138"/>
      <c r="C60" s="139" t="s">
        <v>267</v>
      </c>
      <c r="D60" s="139"/>
      <c r="E60" s="138"/>
      <c r="F60" s="140"/>
      <c r="G60" s="140"/>
      <c r="H60" s="141"/>
      <c r="I60" s="141"/>
      <c r="J60" s="141"/>
      <c r="K60" s="141"/>
      <c r="L60" s="141"/>
      <c r="M60" s="147"/>
      <c r="N60" s="143"/>
      <c r="O60" s="143"/>
      <c r="P60" s="145"/>
      <c r="Q60" s="147"/>
      <c r="R60" s="148"/>
      <c r="S60" s="149"/>
      <c r="T60" s="150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223">
        <f>SUMPRODUCT($U5:$U56,X5:X56)</f>
        <v>0</v>
      </c>
      <c r="AH60" s="153"/>
      <c r="AI60" s="153"/>
      <c r="AJ60" s="153"/>
      <c r="AK60" s="153"/>
      <c r="AL60" s="153"/>
      <c r="AM60" s="153"/>
      <c r="AN60" s="153"/>
      <c r="AO60" s="153"/>
      <c r="AP60" s="153"/>
      <c r="AQ60" s="145"/>
    </row>
    <row r="61" spans="2:43" hidden="1">
      <c r="B61" s="138"/>
      <c r="C61" s="139" t="s">
        <v>278</v>
      </c>
      <c r="D61" s="139"/>
      <c r="E61" s="138"/>
      <c r="F61" s="140"/>
      <c r="G61" s="140"/>
      <c r="H61" s="141"/>
      <c r="I61" s="141"/>
      <c r="J61" s="141"/>
      <c r="K61" s="141"/>
      <c r="L61" s="141"/>
      <c r="M61" s="147"/>
      <c r="N61" s="143"/>
      <c r="O61" s="143"/>
      <c r="P61" s="145"/>
      <c r="Q61" s="147"/>
      <c r="R61" s="148"/>
      <c r="S61" s="149"/>
      <c r="T61" s="150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>
        <f>SUMPRODUCT($U5:$U56,Y5:Y56)</f>
        <v>1</v>
      </c>
      <c r="AH61" s="153"/>
      <c r="AI61" s="153"/>
      <c r="AJ61" s="153"/>
      <c r="AK61" s="153"/>
      <c r="AL61" s="153"/>
      <c r="AM61" s="153"/>
      <c r="AN61" s="153"/>
      <c r="AO61" s="153"/>
      <c r="AP61" s="153"/>
      <c r="AQ61" s="145"/>
    </row>
    <row r="62" spans="2:43" hidden="1">
      <c r="B62" s="138"/>
      <c r="C62" s="139" t="s">
        <v>297</v>
      </c>
      <c r="D62" s="139"/>
      <c r="E62" s="138"/>
      <c r="F62" s="140"/>
      <c r="G62" s="140"/>
      <c r="H62" s="141"/>
      <c r="I62" s="141"/>
      <c r="J62" s="141"/>
      <c r="K62" s="141"/>
      <c r="L62" s="141"/>
      <c r="M62" s="147"/>
      <c r="N62" s="143"/>
      <c r="O62" s="143"/>
      <c r="P62" s="145"/>
      <c r="Q62" s="147"/>
      <c r="R62" s="148"/>
      <c r="S62" s="149"/>
      <c r="T62" s="150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>
        <f>SUMPRODUCT($U5:$U56,Z5:Z56)</f>
        <v>1</v>
      </c>
      <c r="AH62" s="153"/>
      <c r="AI62" s="153"/>
      <c r="AJ62" s="153"/>
      <c r="AK62" s="153"/>
      <c r="AL62" s="153"/>
      <c r="AM62" s="153"/>
      <c r="AN62" s="153"/>
      <c r="AO62" s="153"/>
      <c r="AP62" s="153"/>
      <c r="AQ62" s="145"/>
    </row>
    <row r="63" spans="2:43" hidden="1">
      <c r="B63" s="138"/>
      <c r="C63" s="139" t="s">
        <v>304</v>
      </c>
      <c r="D63" s="139"/>
      <c r="E63" s="138"/>
      <c r="F63" s="140"/>
      <c r="G63" s="140"/>
      <c r="H63" s="141"/>
      <c r="I63" s="141"/>
      <c r="J63" s="141"/>
      <c r="K63" s="141"/>
      <c r="L63" s="141"/>
      <c r="M63" s="147"/>
      <c r="N63" s="143"/>
      <c r="O63" s="143"/>
      <c r="P63" s="145"/>
      <c r="Q63" s="147"/>
      <c r="R63" s="148"/>
      <c r="S63" s="149"/>
      <c r="T63" s="150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>
        <f>SUMPRODUCT($U5:$U56,AA5:AA56)</f>
        <v>0</v>
      </c>
      <c r="AH63" s="153"/>
      <c r="AI63" s="153"/>
      <c r="AJ63" s="153"/>
      <c r="AK63" s="153"/>
      <c r="AL63" s="153"/>
      <c r="AM63" s="153"/>
      <c r="AN63" s="153"/>
      <c r="AO63" s="153"/>
      <c r="AP63" s="153"/>
      <c r="AQ63" s="145"/>
    </row>
    <row r="64" spans="2:43" hidden="1">
      <c r="B64" s="138"/>
      <c r="C64" s="139" t="s">
        <v>313</v>
      </c>
      <c r="D64" s="139"/>
      <c r="E64" s="138"/>
      <c r="F64" s="140"/>
      <c r="G64" s="140"/>
      <c r="H64" s="141"/>
      <c r="I64" s="141"/>
      <c r="J64" s="141"/>
      <c r="K64" s="141"/>
      <c r="L64" s="141"/>
      <c r="M64" s="147"/>
      <c r="N64" s="143"/>
      <c r="O64" s="143"/>
      <c r="P64" s="145"/>
      <c r="Q64" s="147"/>
      <c r="R64" s="148"/>
      <c r="S64" s="149"/>
      <c r="T64" s="150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>
        <f>SUMPRODUCT($U5:$U56,AB5:AB56)</f>
        <v>5</v>
      </c>
      <c r="AH64" s="153"/>
      <c r="AI64" s="153"/>
      <c r="AJ64" s="153"/>
      <c r="AK64" s="153"/>
      <c r="AL64" s="153"/>
      <c r="AM64" s="153"/>
      <c r="AN64" s="153"/>
      <c r="AO64" s="153"/>
      <c r="AP64" s="153"/>
      <c r="AQ64" s="145"/>
    </row>
    <row r="65" spans="3:33" hidden="1">
      <c r="C65" s="139" t="s">
        <v>338</v>
      </c>
      <c r="D65" s="139"/>
      <c r="E65" s="138"/>
      <c r="F65" s="140"/>
      <c r="G65" s="140"/>
      <c r="H65" s="141"/>
      <c r="I65" s="141"/>
      <c r="J65" s="141"/>
      <c r="K65" s="141"/>
      <c r="L65" s="141"/>
      <c r="M65" s="147"/>
      <c r="N65" s="143"/>
      <c r="O65" s="143"/>
      <c r="P65" s="145"/>
      <c r="Q65" s="147"/>
      <c r="R65" s="148"/>
      <c r="S65" s="149"/>
      <c r="T65" s="150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>
        <f>SUMPRODUCT($U5:$U56,AC5:AC56)</f>
        <v>0</v>
      </c>
    </row>
    <row r="66" spans="3:33" hidden="1">
      <c r="C66" s="139" t="s">
        <v>347</v>
      </c>
      <c r="D66" s="139"/>
      <c r="E66" s="138"/>
      <c r="F66" s="140"/>
      <c r="G66" s="140"/>
      <c r="H66" s="141"/>
      <c r="I66" s="141"/>
      <c r="J66" s="141"/>
      <c r="K66" s="141"/>
      <c r="L66" s="141"/>
      <c r="M66" s="147"/>
      <c r="N66" s="143"/>
      <c r="O66" s="143"/>
      <c r="P66" s="145"/>
      <c r="Q66" s="147"/>
      <c r="R66" s="148"/>
      <c r="S66" s="149"/>
      <c r="T66" s="150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>
        <f>SUMPRODUCT($U5:$U56,AD5:AD56)</f>
        <v>1</v>
      </c>
    </row>
    <row r="67" spans="3:33" hidden="1">
      <c r="C67" s="139" t="s">
        <v>358</v>
      </c>
      <c r="D67" s="139"/>
      <c r="E67" s="138"/>
      <c r="F67" s="140"/>
      <c r="G67" s="140"/>
      <c r="H67" s="141"/>
      <c r="I67" s="141"/>
      <c r="J67" s="141"/>
      <c r="K67" s="141"/>
      <c r="L67" s="141"/>
      <c r="M67" s="147"/>
      <c r="N67" s="143"/>
      <c r="O67" s="143"/>
      <c r="P67" s="145"/>
      <c r="Q67" s="147"/>
      <c r="R67" s="148"/>
      <c r="S67" s="149"/>
      <c r="T67" s="150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>
        <f>SUMPRODUCT($U5:$U56,AE5:AE56)</f>
        <v>1</v>
      </c>
    </row>
    <row r="68" spans="3:33" hidden="1">
      <c r="C68" s="210" t="s">
        <v>371</v>
      </c>
      <c r="D68" s="139"/>
      <c r="E68" s="138"/>
      <c r="F68" s="140"/>
      <c r="G68" s="140"/>
      <c r="H68" s="141"/>
      <c r="I68" s="141"/>
      <c r="J68" s="141"/>
      <c r="K68" s="141"/>
      <c r="L68" s="141"/>
      <c r="M68" s="147"/>
      <c r="N68" s="143"/>
      <c r="O68" s="143"/>
      <c r="P68" s="145"/>
      <c r="Q68" s="147"/>
      <c r="R68" s="148"/>
      <c r="S68" s="149"/>
      <c r="T68" s="150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>
        <f>SUMPRODUCT($U5:$U56,AF5:AF56)</f>
        <v>1</v>
      </c>
    </row>
    <row r="69" spans="3:33">
      <c r="C69" s="139"/>
      <c r="D69" s="139"/>
      <c r="E69" s="138"/>
      <c r="F69" s="140"/>
      <c r="G69" s="140"/>
      <c r="H69" s="141"/>
      <c r="I69" s="141"/>
      <c r="J69" s="141"/>
      <c r="K69" s="141"/>
      <c r="L69" s="141"/>
      <c r="M69" s="147"/>
      <c r="N69" s="143"/>
      <c r="O69" s="143"/>
      <c r="P69" s="145"/>
      <c r="Q69" s="147"/>
      <c r="R69" s="148"/>
      <c r="S69" s="149"/>
      <c r="T69" s="150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3"/>
      <c r="AG69" s="223">
        <f>SUM(AG60:AG68)</f>
        <v>10</v>
      </c>
    </row>
  </sheetData>
  <sheetProtection password="8F7D" sheet="1" objects="1" scenarios="1"/>
  <customSheetViews>
    <customSheetView guid="{D16302B5-0768-44A9-99C2-2B2765787124}" scale="80">
      <pane xSplit="2" ySplit="2" topLeftCell="C3" activePane="bottomRight" state="frozen"/>
      <selection pane="bottomRight" activeCell="A3" sqref="A3"/>
      <pageMargins left="0" right="0" top="0" bottom="0" header="0" footer="0"/>
      <pageSetup paperSize="9" orientation="portrait" horizontalDpi="4294967293" verticalDpi="4294967293" r:id="rId1"/>
    </customSheetView>
  </customSheetViews>
  <mergeCells count="10">
    <mergeCell ref="B29:C29"/>
    <mergeCell ref="B32:C32"/>
    <mergeCell ref="B36:C36"/>
    <mergeCell ref="B40:C40"/>
    <mergeCell ref="F2:K2"/>
    <mergeCell ref="B6:C6"/>
    <mergeCell ref="B9:C9"/>
    <mergeCell ref="B13:C13"/>
    <mergeCell ref="B17:C17"/>
    <mergeCell ref="B20:C20"/>
  </mergeCells>
  <dataValidations count="7">
    <dataValidation allowBlank="1" showInputMessage="1" showErrorMessage="1" prompt="Tijelo nadležno za donošenje akata o naknadi" sqref="F3" xr:uid="{00000000-0002-0000-0500-000000000000}"/>
    <dataValidation allowBlank="1" showInputMessage="1" showErrorMessage="1" promptTitle="Temelj iznosa naknade" prompt="DD = dohodak ili osnovica za doprinose_x000a_PO = proračunska osnovica_x000a_S1 = osnovica iz ZSS-a, ZMN_x000a_S2 = osnovica iz ZSS-a, ostalo_x000a_SP = specijalna osnovica_x000a_TR = stvarni ili administrativno određeni troškovi_x000a__x000a_#VM= usklađuje se s &quot;aktualnom vrijednošću mirovine&quot;_x000a_" sqref="K3" xr:uid="{00000000-0002-0000-0500-000001000000}"/>
    <dataValidation allowBlank="1" showInputMessage="1" showErrorMessage="1" promptTitle="Provjera materijalnog stanja:" prompt="ne = nema provjere materijalnog stanja_x000a_D = provjera dohotka_x000a_D+I = provjera dohotka i imovine" sqref="J3" xr:uid="{00000000-0002-0000-0500-000002000000}"/>
    <dataValidation allowBlank="1" showInputMessage="1" showErrorMessage="1" promptTitle="Temelj dodjele naknade:" prompt="OS = socijalno osiguranje_x000a_SI = socijalna isključenost_x000a_KS = „kategorijalni“ ili „statusni“ uvjeti" sqref="I3" xr:uid="{00000000-0002-0000-0500-000003000000}"/>
    <dataValidation allowBlank="1" showInputMessage="1" showErrorMessage="1" promptTitle="Vrsta naknade:" prompt="NN = novčana naknada_x000a_SU = subvencija troška usluge ili robe _x000a_TN = naknada prethodno nastalih troškova_x000a_UR = pružena usluga ili darovana roba_x000a_KS = naknada za obavljene socijalne usluge" sqref="H3" xr:uid="{00000000-0002-0000-0500-000004000000}"/>
    <dataValidation allowBlank="1" showInputMessage="1" showErrorMessage="1" prompt="Tijelo nadležno za administraciju i isplatu naknade" sqref="G3" xr:uid="{00000000-0002-0000-0500-000005000000}"/>
    <dataValidation allowBlank="1" showInputMessage="1" showErrorMessage="1" promptTitle="Podaci" prompt="Rezultat vrednovanja dostupnosti podataka. Za objašnjenje vidjeti Urban, Pezer i Bezeredi (2017): Pregled naknada socijalne zaštite u Hrvatskoj_x000a_" sqref="AQ3" xr:uid="{00000000-0002-0000-0500-000006000000}"/>
  </dataValidations>
  <pageMargins left="0.7" right="0.7" top="0.75" bottom="0.75" header="0.3" footer="0.3"/>
  <pageSetup paperSize="9" orientation="portrait" horizontalDpi="4294967293" verticalDpi="4294967293"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AQ73"/>
  <sheetViews>
    <sheetView showGridLines="0" showRowColHeaders="0" zoomScale="80" zoomScaleNormal="80" workbookViewId="0">
      <pane xSplit="3" ySplit="4" topLeftCell="D5" activePane="bottomRight" state="frozen"/>
      <selection pane="bottomRight" activeCell="B4" sqref="B4"/>
      <selection pane="bottomLeft" activeCell="B4" sqref="B4"/>
      <selection pane="topRight" activeCell="B4" sqref="B4"/>
    </sheetView>
  </sheetViews>
  <sheetFormatPr defaultColWidth="8.7109375" defaultRowHeight="15"/>
  <cols>
    <col min="1" max="1" width="3" style="6" customWidth="1"/>
    <col min="2" max="2" width="16.140625" style="16" customWidth="1"/>
    <col min="3" max="3" width="45.140625" style="19" customWidth="1"/>
    <col min="4" max="4" width="49.42578125" style="19" customWidth="1"/>
    <col min="5" max="5" width="21.42578125" style="16" customWidth="1"/>
    <col min="6" max="6" width="10.42578125" style="7" customWidth="1"/>
    <col min="7" max="7" width="10.85546875" style="7" customWidth="1"/>
    <col min="8" max="8" width="13.140625" style="8" customWidth="1"/>
    <col min="9" max="12" width="12.42578125" style="8" customWidth="1"/>
    <col min="13" max="13" width="16.140625" style="37" customWidth="1"/>
    <col min="14" max="14" width="18.7109375" style="9" customWidth="1"/>
    <col min="15" max="15" width="16.42578125" style="9" customWidth="1"/>
    <col min="16" max="16" width="16.42578125" style="31" customWidth="1"/>
    <col min="17" max="17" width="16.140625" style="37" hidden="1" customWidth="1"/>
    <col min="18" max="18" width="18.7109375" style="10" hidden="1" customWidth="1"/>
    <col min="19" max="19" width="18.42578125" style="4" hidden="1" customWidth="1"/>
    <col min="20" max="20" width="16.42578125" style="33" hidden="1" customWidth="1"/>
    <col min="21" max="21" width="9" style="6" hidden="1" customWidth="1"/>
    <col min="22" max="33" width="4.42578125" style="6" hidden="1" customWidth="1"/>
    <col min="34" max="39" width="5.85546875" style="6" hidden="1" customWidth="1"/>
    <col min="40" max="42" width="5.42578125" style="6" hidden="1" customWidth="1"/>
    <col min="43" max="43" width="12.140625" style="31" customWidth="1"/>
    <col min="44" max="16384" width="8.7109375" style="6"/>
  </cols>
  <sheetData>
    <row r="1" spans="2:43" ht="4.5" customHeight="1">
      <c r="B1" s="138"/>
      <c r="C1" s="78"/>
      <c r="D1" s="139"/>
      <c r="E1" s="138"/>
      <c r="F1" s="140"/>
      <c r="G1" s="140"/>
      <c r="H1" s="141"/>
      <c r="I1" s="141"/>
      <c r="J1" s="141"/>
      <c r="K1" s="141"/>
      <c r="L1" s="141"/>
      <c r="M1" s="147"/>
      <c r="N1" s="143"/>
      <c r="O1" s="143"/>
      <c r="P1" s="145"/>
      <c r="Q1" s="147"/>
      <c r="R1" s="148"/>
      <c r="S1" s="149"/>
      <c r="T1" s="150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45"/>
    </row>
    <row r="2" spans="2:43" ht="16.5" customHeight="1">
      <c r="B2" s="138"/>
      <c r="C2" s="78"/>
      <c r="D2" s="139"/>
      <c r="E2" s="138"/>
      <c r="F2" s="121" t="s">
        <v>412</v>
      </c>
      <c r="G2" s="122"/>
      <c r="H2" s="122"/>
      <c r="I2" s="122"/>
      <c r="J2" s="122"/>
      <c r="K2" s="123"/>
      <c r="L2" s="141"/>
      <c r="M2" s="147"/>
      <c r="N2" s="143"/>
      <c r="O2" s="143"/>
      <c r="P2" s="145"/>
      <c r="Q2" s="147"/>
      <c r="R2" s="148"/>
      <c r="S2" s="149"/>
      <c r="T2" s="150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45"/>
    </row>
    <row r="3" spans="2:43" s="5" customFormat="1" ht="17.45" customHeight="1">
      <c r="B3" s="88" t="s">
        <v>413</v>
      </c>
      <c r="C3" s="89" t="s">
        <v>414</v>
      </c>
      <c r="D3" s="90" t="s">
        <v>415</v>
      </c>
      <c r="E3" s="90" t="s">
        <v>416</v>
      </c>
      <c r="F3" s="91" t="s">
        <v>417</v>
      </c>
      <c r="G3" s="92" t="s">
        <v>418</v>
      </c>
      <c r="H3" s="92" t="s">
        <v>419</v>
      </c>
      <c r="I3" s="92" t="s">
        <v>420</v>
      </c>
      <c r="J3" s="92" t="s">
        <v>421</v>
      </c>
      <c r="K3" s="93" t="s">
        <v>422</v>
      </c>
      <c r="L3" s="94" t="s">
        <v>423</v>
      </c>
      <c r="M3" s="99" t="s">
        <v>440</v>
      </c>
      <c r="N3" s="94" t="s">
        <v>441</v>
      </c>
      <c r="O3" s="94" t="s">
        <v>442</v>
      </c>
      <c r="P3" s="102" t="s">
        <v>443</v>
      </c>
      <c r="Q3" s="142" t="s">
        <v>444</v>
      </c>
      <c r="R3" s="144" t="s">
        <v>445</v>
      </c>
      <c r="S3" s="144" t="s">
        <v>446</v>
      </c>
      <c r="T3" s="225" t="s">
        <v>447</v>
      </c>
      <c r="U3" s="226" t="s">
        <v>448</v>
      </c>
      <c r="V3" s="154" t="s">
        <v>449</v>
      </c>
      <c r="W3" s="154"/>
      <c r="X3" s="154" t="s">
        <v>450</v>
      </c>
      <c r="Y3" s="154" t="s">
        <v>451</v>
      </c>
      <c r="Z3" s="154" t="s">
        <v>452</v>
      </c>
      <c r="AA3" s="154" t="s">
        <v>453</v>
      </c>
      <c r="AB3" s="154" t="s">
        <v>454</v>
      </c>
      <c r="AC3" s="154" t="s">
        <v>455</v>
      </c>
      <c r="AD3" s="154" t="s">
        <v>456</v>
      </c>
      <c r="AE3" s="154" t="s">
        <v>457</v>
      </c>
      <c r="AF3" s="154" t="s">
        <v>458</v>
      </c>
      <c r="AG3" s="154"/>
      <c r="AH3" s="154" t="s">
        <v>459</v>
      </c>
      <c r="AI3" s="154" t="s">
        <v>460</v>
      </c>
      <c r="AJ3" s="154" t="s">
        <v>461</v>
      </c>
      <c r="AK3" s="154" t="s">
        <v>462</v>
      </c>
      <c r="AL3" s="154" t="s">
        <v>463</v>
      </c>
      <c r="AM3" s="154" t="s">
        <v>464</v>
      </c>
      <c r="AN3" s="154"/>
      <c r="AO3" s="154"/>
      <c r="AP3" s="154"/>
      <c r="AQ3" s="102" t="s">
        <v>465</v>
      </c>
    </row>
    <row r="4" spans="2:43" ht="17.45" customHeight="1">
      <c r="B4" s="29" t="s">
        <v>51</v>
      </c>
      <c r="C4" s="29"/>
      <c r="D4" s="139"/>
      <c r="E4" s="138"/>
      <c r="F4" s="140"/>
      <c r="G4" s="140"/>
      <c r="H4" s="141"/>
      <c r="I4" s="141"/>
      <c r="J4" s="141"/>
      <c r="K4" s="141"/>
      <c r="L4" s="141"/>
      <c r="M4" s="147"/>
      <c r="N4" s="143"/>
      <c r="O4" s="143"/>
      <c r="P4" s="145"/>
      <c r="Q4" s="147"/>
      <c r="R4" s="148"/>
      <c r="S4" s="149"/>
      <c r="T4" s="150"/>
      <c r="U4" s="227"/>
      <c r="V4" s="152"/>
      <c r="W4" s="152"/>
      <c r="X4" s="153"/>
      <c r="Y4" s="153"/>
      <c r="Z4" s="155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45"/>
    </row>
    <row r="5" spans="2:43">
      <c r="B5" s="166"/>
      <c r="C5" s="210"/>
      <c r="D5" s="206"/>
      <c r="E5" s="206"/>
      <c r="F5" s="167"/>
      <c r="G5" s="167"/>
      <c r="H5" s="2"/>
      <c r="I5" s="167"/>
      <c r="J5" s="167"/>
      <c r="K5" s="167"/>
      <c r="L5" s="2"/>
      <c r="M5" s="147"/>
      <c r="N5" s="143"/>
      <c r="O5" s="143"/>
      <c r="P5" s="145"/>
      <c r="Q5" s="147"/>
      <c r="R5" s="148"/>
      <c r="S5" s="149"/>
      <c r="T5" s="150"/>
      <c r="U5" s="227"/>
      <c r="V5" s="152"/>
      <c r="W5" s="152"/>
      <c r="X5" s="153"/>
      <c r="Y5" s="153"/>
      <c r="Z5" s="155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45"/>
    </row>
    <row r="6" spans="2:43" ht="27" customHeight="1">
      <c r="B6" s="124" t="s">
        <v>267</v>
      </c>
      <c r="C6" s="124"/>
      <c r="D6" s="170"/>
      <c r="E6" s="170"/>
      <c r="F6" s="167"/>
      <c r="G6" s="167"/>
      <c r="H6" s="167"/>
      <c r="I6" s="167"/>
      <c r="J6" s="167"/>
      <c r="K6" s="167"/>
      <c r="L6" s="167"/>
      <c r="M6" s="168"/>
      <c r="N6" s="143"/>
      <c r="O6" s="143"/>
      <c r="P6" s="171"/>
      <c r="Q6" s="168"/>
      <c r="R6" s="143"/>
      <c r="S6" s="169"/>
      <c r="T6" s="171"/>
      <c r="U6" s="21"/>
      <c r="V6" s="21"/>
      <c r="W6" s="21"/>
      <c r="X6" s="153"/>
      <c r="Y6" s="153"/>
      <c r="Z6" s="155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71"/>
    </row>
    <row r="7" spans="2:43">
      <c r="B7" s="166"/>
      <c r="C7" s="139"/>
      <c r="D7" s="206"/>
      <c r="E7" s="138"/>
      <c r="F7" s="167"/>
      <c r="G7" s="167"/>
      <c r="H7" s="167"/>
      <c r="I7" s="167"/>
      <c r="J7" s="167"/>
      <c r="K7" s="167"/>
      <c r="L7" s="167"/>
      <c r="M7" s="147"/>
      <c r="N7" s="143"/>
      <c r="O7" s="143"/>
      <c r="P7" s="145"/>
      <c r="Q7" s="147"/>
      <c r="R7" s="148"/>
      <c r="S7" s="149"/>
      <c r="T7" s="150"/>
      <c r="U7" s="164"/>
      <c r="V7" s="164"/>
      <c r="W7" s="164" t="str">
        <f>LEFT(B7,2)</f>
        <v/>
      </c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45"/>
    </row>
    <row r="8" spans="2:43">
      <c r="B8" s="166"/>
      <c r="C8" s="210"/>
      <c r="D8" s="206"/>
      <c r="E8" s="206"/>
      <c r="F8" s="167"/>
      <c r="G8" s="167"/>
      <c r="H8" s="2"/>
      <c r="I8" s="167"/>
      <c r="J8" s="167"/>
      <c r="K8" s="167"/>
      <c r="L8" s="2"/>
      <c r="M8" s="147"/>
      <c r="N8" s="143"/>
      <c r="O8" s="143"/>
      <c r="P8" s="145"/>
      <c r="Q8" s="147"/>
      <c r="R8" s="148"/>
      <c r="S8" s="149"/>
      <c r="T8" s="150"/>
      <c r="U8" s="143"/>
      <c r="V8" s="151"/>
      <c r="W8" s="164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45"/>
    </row>
    <row r="9" spans="2:43" ht="27" customHeight="1">
      <c r="B9" s="124" t="s">
        <v>278</v>
      </c>
      <c r="C9" s="124"/>
      <c r="D9" s="206"/>
      <c r="E9" s="206"/>
      <c r="F9" s="167"/>
      <c r="G9" s="167"/>
      <c r="H9" s="167"/>
      <c r="I9" s="167"/>
      <c r="J9" s="167"/>
      <c r="K9" s="167"/>
      <c r="L9" s="167"/>
      <c r="M9" s="168"/>
      <c r="N9" s="169"/>
      <c r="O9" s="169"/>
      <c r="P9" s="171"/>
      <c r="Q9" s="168"/>
      <c r="R9" s="169"/>
      <c r="S9" s="169"/>
      <c r="T9" s="171"/>
      <c r="U9" s="143"/>
      <c r="V9" s="151"/>
      <c r="W9" s="164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71"/>
    </row>
    <row r="10" spans="2:43" ht="30" customHeight="1">
      <c r="B10" s="156" t="s">
        <v>1599</v>
      </c>
      <c r="C10" s="65" t="s">
        <v>1600</v>
      </c>
      <c r="D10" s="66" t="s">
        <v>1601</v>
      </c>
      <c r="E10" s="157" t="s">
        <v>1602</v>
      </c>
      <c r="F10" s="158" t="s">
        <v>50</v>
      </c>
      <c r="G10" s="158" t="s">
        <v>50</v>
      </c>
      <c r="H10" s="159" t="s">
        <v>691</v>
      </c>
      <c r="I10" s="159" t="s">
        <v>691</v>
      </c>
      <c r="J10" s="159"/>
      <c r="K10" s="159" t="s">
        <v>458</v>
      </c>
      <c r="L10" s="159" t="s">
        <v>451</v>
      </c>
      <c r="M10" s="160" t="s">
        <v>18</v>
      </c>
      <c r="N10" s="161" t="s">
        <v>18</v>
      </c>
      <c r="O10" s="162" t="s">
        <v>18</v>
      </c>
      <c r="P10" s="163" t="s">
        <v>18</v>
      </c>
      <c r="Q10" s="168" t="s">
        <v>821</v>
      </c>
      <c r="R10" s="169" t="s">
        <v>821</v>
      </c>
      <c r="S10" s="169" t="s">
        <v>821</v>
      </c>
      <c r="T10" s="171" t="s">
        <v>821</v>
      </c>
      <c r="U10" s="143">
        <v>1</v>
      </c>
      <c r="V10" s="151"/>
      <c r="W10" s="164" t="str">
        <f>LEFT(B10,2)</f>
        <v>DI</v>
      </c>
      <c r="X10" s="153">
        <f t="shared" ref="X10:AF10" si="0">IF($W10=X$3,1,0)</f>
        <v>0</v>
      </c>
      <c r="Y10" s="153">
        <f t="shared" si="0"/>
        <v>1</v>
      </c>
      <c r="Z10" s="153">
        <f t="shared" si="0"/>
        <v>0</v>
      </c>
      <c r="AA10" s="153">
        <f t="shared" si="0"/>
        <v>0</v>
      </c>
      <c r="AB10" s="153">
        <f t="shared" si="0"/>
        <v>0</v>
      </c>
      <c r="AC10" s="153">
        <f t="shared" si="0"/>
        <v>0</v>
      </c>
      <c r="AD10" s="153">
        <f t="shared" si="0"/>
        <v>0</v>
      </c>
      <c r="AE10" s="153">
        <f t="shared" si="0"/>
        <v>0</v>
      </c>
      <c r="AF10" s="153">
        <f t="shared" si="0"/>
        <v>0</v>
      </c>
      <c r="AG10" s="153"/>
      <c r="AH10" s="153">
        <v>1</v>
      </c>
      <c r="AI10" s="153">
        <v>0</v>
      </c>
      <c r="AJ10" s="153">
        <v>0</v>
      </c>
      <c r="AK10" s="153">
        <v>1</v>
      </c>
      <c r="AL10" s="153">
        <v>0</v>
      </c>
      <c r="AM10" s="153">
        <v>0</v>
      </c>
      <c r="AN10" s="153"/>
      <c r="AO10" s="153" t="str">
        <f>IF(AH10=1,"A1",IF(AI10=1,"A2",IF(AJ10=1,"A3",0)))</f>
        <v>A1</v>
      </c>
      <c r="AP10" s="153" t="str">
        <f>IF(AK10=1,"B1",IF(AL10=1,"B2",IF(AM10=1,"B3",0)))</f>
        <v>B1</v>
      </c>
      <c r="AQ10" s="163" t="str">
        <f>CONCATENATE(AO10,";",AP10)</f>
        <v>A1;B1</v>
      </c>
    </row>
    <row r="11" spans="2:43">
      <c r="B11" s="166"/>
      <c r="C11" s="17"/>
      <c r="D11" s="67"/>
      <c r="E11" s="154"/>
      <c r="F11" s="140"/>
      <c r="G11" s="140"/>
      <c r="H11" s="167"/>
      <c r="I11" s="167"/>
      <c r="J11" s="167"/>
      <c r="K11" s="167"/>
      <c r="L11" s="167"/>
      <c r="M11" s="168"/>
      <c r="N11" s="143"/>
      <c r="O11" s="169"/>
      <c r="P11" s="145"/>
      <c r="Q11" s="245"/>
      <c r="R11" s="143"/>
      <c r="S11" s="143"/>
      <c r="T11" s="145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45"/>
    </row>
    <row r="12" spans="2:43">
      <c r="B12" s="166"/>
      <c r="C12" s="210"/>
      <c r="D12" s="206"/>
      <c r="E12" s="206"/>
      <c r="F12" s="167"/>
      <c r="G12" s="167"/>
      <c r="H12" s="2"/>
      <c r="I12" s="167"/>
      <c r="J12" s="167"/>
      <c r="K12" s="167"/>
      <c r="L12" s="2"/>
      <c r="M12" s="147"/>
      <c r="N12" s="143"/>
      <c r="O12" s="143"/>
      <c r="P12" s="145"/>
      <c r="Q12" s="147"/>
      <c r="R12" s="143"/>
      <c r="S12" s="143"/>
      <c r="T12" s="145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45"/>
    </row>
    <row r="13" spans="2:43" ht="27" customHeight="1">
      <c r="B13" s="124" t="s">
        <v>297</v>
      </c>
      <c r="C13" s="124"/>
      <c r="D13" s="17"/>
      <c r="E13" s="18"/>
      <c r="F13" s="2"/>
      <c r="G13" s="2"/>
      <c r="H13" s="167"/>
      <c r="I13" s="167"/>
      <c r="J13" s="167"/>
      <c r="K13" s="167"/>
      <c r="L13" s="167"/>
      <c r="M13" s="168"/>
      <c r="N13" s="143"/>
      <c r="O13" s="169"/>
      <c r="P13" s="171"/>
      <c r="Q13" s="168"/>
      <c r="R13" s="143"/>
      <c r="S13" s="169"/>
      <c r="T13" s="171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71"/>
    </row>
    <row r="14" spans="2:43">
      <c r="B14" s="138"/>
      <c r="C14" s="139"/>
      <c r="D14" s="139"/>
      <c r="E14" s="138"/>
      <c r="F14" s="141"/>
      <c r="G14" s="141"/>
      <c r="H14" s="167"/>
      <c r="I14" s="167"/>
      <c r="J14" s="167"/>
      <c r="K14" s="167"/>
      <c r="L14" s="2"/>
      <c r="M14" s="245"/>
      <c r="N14" s="143"/>
      <c r="O14" s="143"/>
      <c r="P14" s="145"/>
      <c r="Q14" s="245"/>
      <c r="R14" s="143"/>
      <c r="S14" s="143"/>
      <c r="T14" s="145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45"/>
    </row>
    <row r="15" spans="2:43" s="14" customFormat="1">
      <c r="B15" s="209"/>
      <c r="C15" s="210"/>
      <c r="D15" s="210"/>
      <c r="E15" s="210"/>
      <c r="F15" s="167"/>
      <c r="G15" s="167"/>
      <c r="H15" s="167"/>
      <c r="I15" s="167"/>
      <c r="J15" s="167"/>
      <c r="K15" s="167"/>
      <c r="L15" s="167"/>
      <c r="M15" s="248"/>
      <c r="N15" s="210"/>
      <c r="O15" s="210"/>
      <c r="P15" s="249"/>
      <c r="Q15" s="248"/>
      <c r="R15" s="210"/>
      <c r="S15" s="210"/>
      <c r="T15" s="249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49"/>
    </row>
    <row r="16" spans="2:43" ht="27" customHeight="1">
      <c r="B16" s="124" t="s">
        <v>304</v>
      </c>
      <c r="C16" s="124"/>
      <c r="D16" s="139"/>
      <c r="E16" s="138"/>
      <c r="F16" s="141"/>
      <c r="G16" s="141"/>
      <c r="H16" s="167"/>
      <c r="I16" s="167"/>
      <c r="J16" s="167"/>
      <c r="K16" s="167"/>
      <c r="L16" s="2"/>
      <c r="M16" s="147"/>
      <c r="N16" s="143"/>
      <c r="O16" s="143"/>
      <c r="P16" s="145"/>
      <c r="Q16" s="147"/>
      <c r="R16" s="143"/>
      <c r="S16" s="143"/>
      <c r="T16" s="145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45"/>
    </row>
    <row r="17" spans="2:43">
      <c r="B17" s="138"/>
      <c r="C17" s="139"/>
      <c r="D17" s="139"/>
      <c r="E17" s="138"/>
      <c r="F17" s="141"/>
      <c r="G17" s="141"/>
      <c r="H17" s="167"/>
      <c r="I17" s="167"/>
      <c r="J17" s="167"/>
      <c r="K17" s="167"/>
      <c r="L17" s="2"/>
      <c r="M17" s="147"/>
      <c r="N17" s="143"/>
      <c r="O17" s="143"/>
      <c r="P17" s="145"/>
      <c r="Q17" s="147"/>
      <c r="R17" s="143"/>
      <c r="S17" s="143"/>
      <c r="T17" s="145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45"/>
    </row>
    <row r="18" spans="2:43">
      <c r="B18" s="166"/>
      <c r="C18" s="210"/>
      <c r="D18" s="206"/>
      <c r="E18" s="206"/>
      <c r="F18" s="167"/>
      <c r="G18" s="167"/>
      <c r="H18" s="2"/>
      <c r="I18" s="167"/>
      <c r="J18" s="167"/>
      <c r="K18" s="167"/>
      <c r="L18" s="2"/>
      <c r="M18" s="147"/>
      <c r="N18" s="143"/>
      <c r="O18" s="143"/>
      <c r="P18" s="145"/>
      <c r="Q18" s="147"/>
      <c r="R18" s="143"/>
      <c r="S18" s="143"/>
      <c r="T18" s="145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45"/>
    </row>
    <row r="19" spans="2:43" ht="27" customHeight="1">
      <c r="B19" s="124" t="s">
        <v>313</v>
      </c>
      <c r="C19" s="124"/>
      <c r="D19" s="206"/>
      <c r="E19" s="206"/>
      <c r="F19" s="167"/>
      <c r="G19" s="167"/>
      <c r="H19" s="2"/>
      <c r="I19" s="167"/>
      <c r="J19" s="167"/>
      <c r="K19" s="167"/>
      <c r="L19" s="2"/>
      <c r="M19" s="207"/>
      <c r="N19" s="208"/>
      <c r="O19" s="143"/>
      <c r="P19" s="237"/>
      <c r="Q19" s="207"/>
      <c r="R19" s="208"/>
      <c r="S19" s="143"/>
      <c r="T19" s="237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237"/>
    </row>
    <row r="20" spans="2:43" ht="30">
      <c r="B20" s="156" t="s">
        <v>1603</v>
      </c>
      <c r="C20" s="65" t="s">
        <v>1604</v>
      </c>
      <c r="D20" s="66" t="s">
        <v>1605</v>
      </c>
      <c r="E20" s="157" t="s">
        <v>1606</v>
      </c>
      <c r="F20" s="158" t="s">
        <v>50</v>
      </c>
      <c r="G20" s="158" t="s">
        <v>50</v>
      </c>
      <c r="H20" s="159" t="s">
        <v>453</v>
      </c>
      <c r="I20" s="159" t="s">
        <v>691</v>
      </c>
      <c r="J20" s="159" t="s">
        <v>692</v>
      </c>
      <c r="K20" s="159" t="s">
        <v>458</v>
      </c>
      <c r="L20" s="159" t="s">
        <v>454</v>
      </c>
      <c r="M20" s="160">
        <v>271</v>
      </c>
      <c r="N20" s="161" t="s">
        <v>1607</v>
      </c>
      <c r="O20" s="162" t="s">
        <v>18</v>
      </c>
      <c r="P20" s="163" t="s">
        <v>18</v>
      </c>
      <c r="Q20" s="168" t="s">
        <v>821</v>
      </c>
      <c r="R20" s="169" t="s">
        <v>821</v>
      </c>
      <c r="S20" s="169" t="s">
        <v>821</v>
      </c>
      <c r="T20" s="171" t="s">
        <v>821</v>
      </c>
      <c r="U20" s="143">
        <v>1</v>
      </c>
      <c r="V20" s="151"/>
      <c r="W20" s="164" t="str">
        <f t="shared" ref="W20:W25" si="1">LEFT(B20,2)</f>
        <v>FA</v>
      </c>
      <c r="X20" s="153">
        <f t="shared" ref="X20:AF25" si="2">IF($W20=X$3,1,0)</f>
        <v>0</v>
      </c>
      <c r="Y20" s="153">
        <f t="shared" si="2"/>
        <v>0</v>
      </c>
      <c r="Z20" s="153">
        <f t="shared" si="2"/>
        <v>0</v>
      </c>
      <c r="AA20" s="153">
        <f t="shared" si="2"/>
        <v>0</v>
      </c>
      <c r="AB20" s="153">
        <f t="shared" si="2"/>
        <v>1</v>
      </c>
      <c r="AC20" s="153">
        <f t="shared" si="2"/>
        <v>0</v>
      </c>
      <c r="AD20" s="153">
        <f t="shared" si="2"/>
        <v>0</v>
      </c>
      <c r="AE20" s="153">
        <f t="shared" si="2"/>
        <v>0</v>
      </c>
      <c r="AF20" s="153">
        <f t="shared" si="2"/>
        <v>0</v>
      </c>
      <c r="AG20" s="153"/>
      <c r="AH20" s="153">
        <v>0</v>
      </c>
      <c r="AI20" s="153">
        <v>0</v>
      </c>
      <c r="AJ20" s="153">
        <v>1</v>
      </c>
      <c r="AK20" s="153">
        <v>1</v>
      </c>
      <c r="AL20" s="153">
        <v>0</v>
      </c>
      <c r="AM20" s="153">
        <v>0</v>
      </c>
      <c r="AN20" s="153"/>
      <c r="AO20" s="153" t="str">
        <f t="shared" ref="AO20:AO25" si="3">IF(AH20=1,"A1",IF(AI20=1,"A2",IF(AJ20=1,"A3",0)))</f>
        <v>A3</v>
      </c>
      <c r="AP20" s="153" t="str">
        <f t="shared" ref="AP20:AP25" si="4">IF(AK20=1,"B1",IF(AL20=1,"B2",IF(AM20=1,"B3",0)))</f>
        <v>B1</v>
      </c>
      <c r="AQ20" s="163" t="str">
        <f t="shared" ref="AQ20:AQ25" si="5">CONCATENATE(AO20,";",AP20)</f>
        <v>A3;B1</v>
      </c>
    </row>
    <row r="21" spans="2:43" ht="45">
      <c r="B21" s="166" t="s">
        <v>1608</v>
      </c>
      <c r="C21" s="17" t="s">
        <v>1609</v>
      </c>
      <c r="D21" s="67" t="s">
        <v>1610</v>
      </c>
      <c r="E21" s="154" t="s">
        <v>1611</v>
      </c>
      <c r="F21" s="140" t="s">
        <v>50</v>
      </c>
      <c r="G21" s="140" t="s">
        <v>50</v>
      </c>
      <c r="H21" s="167" t="s">
        <v>1343</v>
      </c>
      <c r="I21" s="167" t="s">
        <v>1238</v>
      </c>
      <c r="J21" s="167" t="s">
        <v>692</v>
      </c>
      <c r="K21" s="167" t="s">
        <v>623</v>
      </c>
      <c r="L21" s="167" t="s">
        <v>454</v>
      </c>
      <c r="M21" s="168" t="s">
        <v>18</v>
      </c>
      <c r="N21" s="143" t="s">
        <v>18</v>
      </c>
      <c r="O21" s="169" t="s">
        <v>18</v>
      </c>
      <c r="P21" s="145" t="s">
        <v>18</v>
      </c>
      <c r="Q21" s="168" t="s">
        <v>821</v>
      </c>
      <c r="R21" s="169" t="s">
        <v>821</v>
      </c>
      <c r="S21" s="169" t="s">
        <v>821</v>
      </c>
      <c r="T21" s="171" t="s">
        <v>821</v>
      </c>
      <c r="U21" s="143">
        <v>1</v>
      </c>
      <c r="V21" s="151"/>
      <c r="W21" s="164" t="str">
        <f t="shared" si="1"/>
        <v>FA</v>
      </c>
      <c r="X21" s="153">
        <f t="shared" si="2"/>
        <v>0</v>
      </c>
      <c r="Y21" s="153">
        <f t="shared" si="2"/>
        <v>0</v>
      </c>
      <c r="Z21" s="153">
        <f t="shared" si="2"/>
        <v>0</v>
      </c>
      <c r="AA21" s="153">
        <f t="shared" si="2"/>
        <v>0</v>
      </c>
      <c r="AB21" s="153">
        <f t="shared" si="2"/>
        <v>1</v>
      </c>
      <c r="AC21" s="153">
        <f t="shared" si="2"/>
        <v>0</v>
      </c>
      <c r="AD21" s="153">
        <f t="shared" si="2"/>
        <v>0</v>
      </c>
      <c r="AE21" s="153">
        <f t="shared" si="2"/>
        <v>0</v>
      </c>
      <c r="AF21" s="153">
        <f t="shared" si="2"/>
        <v>0</v>
      </c>
      <c r="AG21" s="153"/>
      <c r="AH21" s="153">
        <v>1</v>
      </c>
      <c r="AI21" s="153">
        <v>0</v>
      </c>
      <c r="AJ21" s="153">
        <v>0</v>
      </c>
      <c r="AK21" s="153">
        <v>1</v>
      </c>
      <c r="AL21" s="153">
        <v>0</v>
      </c>
      <c r="AM21" s="153">
        <v>0</v>
      </c>
      <c r="AN21" s="153"/>
      <c r="AO21" s="153" t="str">
        <f t="shared" si="3"/>
        <v>A1</v>
      </c>
      <c r="AP21" s="153" t="str">
        <f t="shared" si="4"/>
        <v>B1</v>
      </c>
      <c r="AQ21" s="145" t="str">
        <f t="shared" si="5"/>
        <v>A1;B1</v>
      </c>
    </row>
    <row r="22" spans="2:43" ht="30" customHeight="1">
      <c r="B22" s="156" t="s">
        <v>1612</v>
      </c>
      <c r="C22" s="65" t="s">
        <v>1613</v>
      </c>
      <c r="D22" s="66" t="s">
        <v>1614</v>
      </c>
      <c r="E22" s="157" t="s">
        <v>1615</v>
      </c>
      <c r="F22" s="158" t="s">
        <v>50</v>
      </c>
      <c r="G22" s="158" t="s">
        <v>50</v>
      </c>
      <c r="H22" s="159" t="s">
        <v>470</v>
      </c>
      <c r="I22" s="159" t="s">
        <v>691</v>
      </c>
      <c r="J22" s="159" t="s">
        <v>1108</v>
      </c>
      <c r="K22" s="159" t="s">
        <v>623</v>
      </c>
      <c r="L22" s="159" t="s">
        <v>454</v>
      </c>
      <c r="M22" s="160">
        <v>956</v>
      </c>
      <c r="N22" s="161" t="s">
        <v>1616</v>
      </c>
      <c r="O22" s="162" t="s">
        <v>18</v>
      </c>
      <c r="P22" s="163" t="s">
        <v>18</v>
      </c>
      <c r="Q22" s="168" t="s">
        <v>821</v>
      </c>
      <c r="R22" s="169" t="s">
        <v>821</v>
      </c>
      <c r="S22" s="169" t="s">
        <v>821</v>
      </c>
      <c r="T22" s="171" t="s">
        <v>821</v>
      </c>
      <c r="U22" s="143">
        <v>1</v>
      </c>
      <c r="V22" s="151"/>
      <c r="W22" s="164" t="str">
        <f t="shared" si="1"/>
        <v>FA</v>
      </c>
      <c r="X22" s="153">
        <f t="shared" si="2"/>
        <v>0</v>
      </c>
      <c r="Y22" s="153">
        <f t="shared" si="2"/>
        <v>0</v>
      </c>
      <c r="Z22" s="153">
        <f t="shared" si="2"/>
        <v>0</v>
      </c>
      <c r="AA22" s="153">
        <f t="shared" si="2"/>
        <v>0</v>
      </c>
      <c r="AB22" s="153">
        <f t="shared" si="2"/>
        <v>1</v>
      </c>
      <c r="AC22" s="153">
        <f t="shared" si="2"/>
        <v>0</v>
      </c>
      <c r="AD22" s="153">
        <f t="shared" si="2"/>
        <v>0</v>
      </c>
      <c r="AE22" s="153">
        <f t="shared" si="2"/>
        <v>0</v>
      </c>
      <c r="AF22" s="153">
        <f t="shared" si="2"/>
        <v>0</v>
      </c>
      <c r="AG22" s="153"/>
      <c r="AH22" s="153">
        <v>0</v>
      </c>
      <c r="AI22" s="153">
        <v>0</v>
      </c>
      <c r="AJ22" s="153">
        <v>1</v>
      </c>
      <c r="AK22" s="153">
        <v>1</v>
      </c>
      <c r="AL22" s="153">
        <v>0</v>
      </c>
      <c r="AM22" s="153">
        <v>0</v>
      </c>
      <c r="AN22" s="153"/>
      <c r="AO22" s="153" t="str">
        <f t="shared" si="3"/>
        <v>A3</v>
      </c>
      <c r="AP22" s="153" t="str">
        <f t="shared" si="4"/>
        <v>B1</v>
      </c>
      <c r="AQ22" s="163" t="str">
        <f t="shared" si="5"/>
        <v>A3;B1</v>
      </c>
    </row>
    <row r="23" spans="2:43" ht="30" customHeight="1">
      <c r="B23" s="166" t="s">
        <v>1617</v>
      </c>
      <c r="C23" s="17" t="s">
        <v>1618</v>
      </c>
      <c r="D23" s="67" t="s">
        <v>1328</v>
      </c>
      <c r="E23" s="154" t="s">
        <v>1619</v>
      </c>
      <c r="F23" s="140" t="s">
        <v>50</v>
      </c>
      <c r="G23" s="140" t="s">
        <v>50</v>
      </c>
      <c r="H23" s="167" t="s">
        <v>453</v>
      </c>
      <c r="I23" s="167" t="s">
        <v>691</v>
      </c>
      <c r="J23" s="167" t="s">
        <v>622</v>
      </c>
      <c r="K23" s="167" t="s">
        <v>458</v>
      </c>
      <c r="L23" s="167" t="s">
        <v>454</v>
      </c>
      <c r="M23" s="168" t="s">
        <v>18</v>
      </c>
      <c r="N23" s="143" t="s">
        <v>18</v>
      </c>
      <c r="O23" s="169" t="s">
        <v>18</v>
      </c>
      <c r="P23" s="145" t="s">
        <v>18</v>
      </c>
      <c r="Q23" s="168" t="s">
        <v>821</v>
      </c>
      <c r="R23" s="169" t="s">
        <v>821</v>
      </c>
      <c r="S23" s="169" t="s">
        <v>821</v>
      </c>
      <c r="T23" s="171" t="s">
        <v>821</v>
      </c>
      <c r="U23" s="143">
        <v>1</v>
      </c>
      <c r="V23" s="151"/>
      <c r="W23" s="164" t="str">
        <f t="shared" si="1"/>
        <v>FA</v>
      </c>
      <c r="X23" s="153">
        <f t="shared" si="2"/>
        <v>0</v>
      </c>
      <c r="Y23" s="153">
        <f t="shared" si="2"/>
        <v>0</v>
      </c>
      <c r="Z23" s="153">
        <f t="shared" si="2"/>
        <v>0</v>
      </c>
      <c r="AA23" s="153">
        <f t="shared" si="2"/>
        <v>0</v>
      </c>
      <c r="AB23" s="153">
        <f t="shared" si="2"/>
        <v>1</v>
      </c>
      <c r="AC23" s="153">
        <f t="shared" si="2"/>
        <v>0</v>
      </c>
      <c r="AD23" s="153">
        <f t="shared" si="2"/>
        <v>0</v>
      </c>
      <c r="AE23" s="153">
        <f t="shared" si="2"/>
        <v>0</v>
      </c>
      <c r="AF23" s="153">
        <f t="shared" si="2"/>
        <v>0</v>
      </c>
      <c r="AG23" s="153"/>
      <c r="AH23" s="153">
        <v>1</v>
      </c>
      <c r="AI23" s="153">
        <v>0</v>
      </c>
      <c r="AJ23" s="153">
        <v>0</v>
      </c>
      <c r="AK23" s="153">
        <v>1</v>
      </c>
      <c r="AL23" s="153">
        <v>0</v>
      </c>
      <c r="AM23" s="153">
        <v>0</v>
      </c>
      <c r="AN23" s="153"/>
      <c r="AO23" s="153" t="str">
        <f t="shared" si="3"/>
        <v>A1</v>
      </c>
      <c r="AP23" s="153" t="str">
        <f t="shared" si="4"/>
        <v>B1</v>
      </c>
      <c r="AQ23" s="145" t="str">
        <f t="shared" si="5"/>
        <v>A1;B1</v>
      </c>
    </row>
    <row r="24" spans="2:43" ht="30" customHeight="1">
      <c r="B24" s="156" t="s">
        <v>1620</v>
      </c>
      <c r="C24" s="65" t="s">
        <v>1621</v>
      </c>
      <c r="D24" s="66" t="s">
        <v>1332</v>
      </c>
      <c r="E24" s="157" t="s">
        <v>18</v>
      </c>
      <c r="F24" s="158" t="s">
        <v>50</v>
      </c>
      <c r="G24" s="158" t="s">
        <v>50</v>
      </c>
      <c r="H24" s="159" t="s">
        <v>453</v>
      </c>
      <c r="I24" s="159" t="s">
        <v>691</v>
      </c>
      <c r="J24" s="159" t="s">
        <v>472</v>
      </c>
      <c r="K24" s="159" t="s">
        <v>458</v>
      </c>
      <c r="L24" s="159" t="s">
        <v>454</v>
      </c>
      <c r="M24" s="160" t="s">
        <v>18</v>
      </c>
      <c r="N24" s="161" t="s">
        <v>18</v>
      </c>
      <c r="O24" s="162" t="s">
        <v>18</v>
      </c>
      <c r="P24" s="163" t="s">
        <v>18</v>
      </c>
      <c r="Q24" s="250"/>
      <c r="R24" s="251"/>
      <c r="S24" s="251"/>
      <c r="T24" s="252"/>
      <c r="U24" s="143">
        <v>1</v>
      </c>
      <c r="V24" s="151"/>
      <c r="W24" s="164" t="str">
        <f t="shared" si="1"/>
        <v>FA</v>
      </c>
      <c r="X24" s="153">
        <f t="shared" si="2"/>
        <v>0</v>
      </c>
      <c r="Y24" s="153">
        <f t="shared" si="2"/>
        <v>0</v>
      </c>
      <c r="Z24" s="153">
        <f t="shared" si="2"/>
        <v>0</v>
      </c>
      <c r="AA24" s="153">
        <f t="shared" si="2"/>
        <v>0</v>
      </c>
      <c r="AB24" s="153">
        <f t="shared" si="2"/>
        <v>1</v>
      </c>
      <c r="AC24" s="153">
        <f t="shared" si="2"/>
        <v>0</v>
      </c>
      <c r="AD24" s="153">
        <f t="shared" si="2"/>
        <v>0</v>
      </c>
      <c r="AE24" s="153">
        <f t="shared" si="2"/>
        <v>0</v>
      </c>
      <c r="AF24" s="153">
        <f t="shared" si="2"/>
        <v>0</v>
      </c>
      <c r="AG24" s="153"/>
      <c r="AH24" s="253">
        <v>1</v>
      </c>
      <c r="AI24" s="253">
        <v>0</v>
      </c>
      <c r="AJ24" s="253">
        <v>0</v>
      </c>
      <c r="AK24" s="253">
        <v>1</v>
      </c>
      <c r="AL24" s="253">
        <v>0</v>
      </c>
      <c r="AM24" s="253">
        <v>0</v>
      </c>
      <c r="AN24" s="153"/>
      <c r="AO24" s="153" t="str">
        <f t="shared" si="3"/>
        <v>A1</v>
      </c>
      <c r="AP24" s="153" t="str">
        <f t="shared" si="4"/>
        <v>B1</v>
      </c>
      <c r="AQ24" s="163" t="str">
        <f t="shared" si="5"/>
        <v>A1;B1</v>
      </c>
    </row>
    <row r="25" spans="2:43" ht="45">
      <c r="B25" s="166" t="s">
        <v>1622</v>
      </c>
      <c r="C25" s="17" t="s">
        <v>1623</v>
      </c>
      <c r="D25" s="67" t="s">
        <v>1624</v>
      </c>
      <c r="E25" s="154" t="s">
        <v>1625</v>
      </c>
      <c r="F25" s="140" t="s">
        <v>50</v>
      </c>
      <c r="G25" s="140" t="s">
        <v>50</v>
      </c>
      <c r="H25" s="167" t="s">
        <v>1343</v>
      </c>
      <c r="I25" s="167" t="s">
        <v>1238</v>
      </c>
      <c r="J25" s="167" t="s">
        <v>692</v>
      </c>
      <c r="K25" s="167" t="s">
        <v>458</v>
      </c>
      <c r="L25" s="167" t="s">
        <v>454</v>
      </c>
      <c r="M25" s="168" t="s">
        <v>18</v>
      </c>
      <c r="N25" s="143" t="s">
        <v>18</v>
      </c>
      <c r="O25" s="169" t="s">
        <v>18</v>
      </c>
      <c r="P25" s="145" t="s">
        <v>18</v>
      </c>
      <c r="Q25" s="168" t="s">
        <v>821</v>
      </c>
      <c r="R25" s="169" t="s">
        <v>821</v>
      </c>
      <c r="S25" s="169" t="s">
        <v>821</v>
      </c>
      <c r="T25" s="171" t="s">
        <v>821</v>
      </c>
      <c r="U25" s="143">
        <v>1</v>
      </c>
      <c r="V25" s="151"/>
      <c r="W25" s="164" t="str">
        <f t="shared" si="1"/>
        <v>FA</v>
      </c>
      <c r="X25" s="153">
        <f t="shared" si="2"/>
        <v>0</v>
      </c>
      <c r="Y25" s="153">
        <f t="shared" si="2"/>
        <v>0</v>
      </c>
      <c r="Z25" s="153">
        <f t="shared" si="2"/>
        <v>0</v>
      </c>
      <c r="AA25" s="153">
        <f t="shared" si="2"/>
        <v>0</v>
      </c>
      <c r="AB25" s="153">
        <f t="shared" si="2"/>
        <v>1</v>
      </c>
      <c r="AC25" s="153">
        <f t="shared" si="2"/>
        <v>0</v>
      </c>
      <c r="AD25" s="153">
        <f t="shared" si="2"/>
        <v>0</v>
      </c>
      <c r="AE25" s="153">
        <f t="shared" si="2"/>
        <v>0</v>
      </c>
      <c r="AF25" s="153">
        <f t="shared" si="2"/>
        <v>0</v>
      </c>
      <c r="AG25" s="153"/>
      <c r="AH25" s="153">
        <v>1</v>
      </c>
      <c r="AI25" s="153">
        <v>0</v>
      </c>
      <c r="AJ25" s="153">
        <v>0</v>
      </c>
      <c r="AK25" s="153">
        <v>1</v>
      </c>
      <c r="AL25" s="153">
        <v>0</v>
      </c>
      <c r="AM25" s="153">
        <v>0</v>
      </c>
      <c r="AN25" s="153"/>
      <c r="AO25" s="153" t="str">
        <f t="shared" si="3"/>
        <v>A1</v>
      </c>
      <c r="AP25" s="153" t="str">
        <f t="shared" si="4"/>
        <v>B1</v>
      </c>
      <c r="AQ25" s="145" t="str">
        <f t="shared" si="5"/>
        <v>A1;B1</v>
      </c>
    </row>
    <row r="26" spans="2:43">
      <c r="B26" s="166"/>
      <c r="C26" s="210"/>
      <c r="D26" s="206"/>
      <c r="E26" s="206"/>
      <c r="F26" s="167"/>
      <c r="G26" s="167"/>
      <c r="H26" s="2"/>
      <c r="I26" s="167"/>
      <c r="J26" s="167"/>
      <c r="K26" s="167"/>
      <c r="L26" s="2"/>
      <c r="M26" s="147"/>
      <c r="N26" s="143"/>
      <c r="O26" s="143"/>
      <c r="P26" s="145"/>
      <c r="Q26" s="147"/>
      <c r="R26" s="143"/>
      <c r="S26" s="143"/>
      <c r="T26" s="145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45"/>
    </row>
    <row r="27" spans="2:43">
      <c r="B27" s="166"/>
      <c r="C27" s="210"/>
      <c r="D27" s="206"/>
      <c r="E27" s="206"/>
      <c r="F27" s="167"/>
      <c r="G27" s="167"/>
      <c r="H27" s="2"/>
      <c r="I27" s="167"/>
      <c r="J27" s="167"/>
      <c r="K27" s="167"/>
      <c r="L27" s="2"/>
      <c r="M27" s="147"/>
      <c r="N27" s="143"/>
      <c r="O27" s="143"/>
      <c r="P27" s="145"/>
      <c r="Q27" s="147"/>
      <c r="R27" s="143"/>
      <c r="S27" s="143"/>
      <c r="T27" s="145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45"/>
    </row>
    <row r="28" spans="2:43" ht="27" customHeight="1">
      <c r="B28" s="124" t="s">
        <v>338</v>
      </c>
      <c r="C28" s="124"/>
      <c r="D28" s="206"/>
      <c r="E28" s="239"/>
      <c r="F28" s="167"/>
      <c r="G28" s="167"/>
      <c r="H28" s="167"/>
      <c r="I28" s="167"/>
      <c r="J28" s="167"/>
      <c r="K28" s="167"/>
      <c r="L28" s="167"/>
      <c r="M28" s="168"/>
      <c r="N28" s="143"/>
      <c r="O28" s="169"/>
      <c r="P28" s="145"/>
      <c r="Q28" s="168"/>
      <c r="R28" s="143"/>
      <c r="S28" s="169"/>
      <c r="T28" s="145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45"/>
    </row>
    <row r="29" spans="2:43" ht="18.75">
      <c r="B29" s="112"/>
      <c r="C29" s="112"/>
      <c r="D29" s="206"/>
      <c r="E29" s="239"/>
      <c r="F29" s="167"/>
      <c r="G29" s="167"/>
      <c r="H29" s="167"/>
      <c r="I29" s="167"/>
      <c r="J29" s="167"/>
      <c r="K29" s="167"/>
      <c r="L29" s="167"/>
      <c r="M29" s="168"/>
      <c r="N29" s="143"/>
      <c r="O29" s="169"/>
      <c r="P29" s="145"/>
      <c r="Q29" s="168"/>
      <c r="R29" s="143"/>
      <c r="S29" s="169"/>
      <c r="T29" s="145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45"/>
    </row>
    <row r="30" spans="2:43">
      <c r="B30" s="138"/>
      <c r="C30" s="139"/>
      <c r="D30" s="139"/>
      <c r="E30" s="138"/>
      <c r="F30" s="141"/>
      <c r="G30" s="141"/>
      <c r="H30" s="167"/>
      <c r="I30" s="167"/>
      <c r="J30" s="167"/>
      <c r="K30" s="167"/>
      <c r="L30" s="2"/>
      <c r="M30" s="147"/>
      <c r="N30" s="143"/>
      <c r="O30" s="143"/>
      <c r="P30" s="145"/>
      <c r="Q30" s="147"/>
      <c r="R30" s="143"/>
      <c r="S30" s="143"/>
      <c r="T30" s="145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45"/>
    </row>
    <row r="31" spans="2:43" ht="27" customHeight="1">
      <c r="B31" s="124" t="s">
        <v>347</v>
      </c>
      <c r="C31" s="124"/>
      <c r="D31" s="206"/>
      <c r="E31" s="206"/>
      <c r="F31" s="167"/>
      <c r="G31" s="167"/>
      <c r="H31" s="2"/>
      <c r="I31" s="167"/>
      <c r="J31" s="167"/>
      <c r="K31" s="167"/>
      <c r="L31" s="2"/>
      <c r="M31" s="147"/>
      <c r="N31" s="143"/>
      <c r="O31" s="143"/>
      <c r="P31" s="145"/>
      <c r="Q31" s="147"/>
      <c r="R31" s="143"/>
      <c r="S31" s="143"/>
      <c r="T31" s="145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45"/>
    </row>
    <row r="32" spans="2:43" ht="30" customHeight="1">
      <c r="B32" s="156" t="s">
        <v>1626</v>
      </c>
      <c r="C32" s="65" t="s">
        <v>1627</v>
      </c>
      <c r="D32" s="66" t="s">
        <v>1354</v>
      </c>
      <c r="E32" s="157" t="s">
        <v>1628</v>
      </c>
      <c r="F32" s="158" t="s">
        <v>50</v>
      </c>
      <c r="G32" s="158" t="s">
        <v>50</v>
      </c>
      <c r="H32" s="159" t="s">
        <v>453</v>
      </c>
      <c r="I32" s="159" t="s">
        <v>1238</v>
      </c>
      <c r="J32" s="159" t="s">
        <v>692</v>
      </c>
      <c r="K32" s="159" t="s">
        <v>458</v>
      </c>
      <c r="L32" s="159" t="s">
        <v>456</v>
      </c>
      <c r="M32" s="160">
        <v>836</v>
      </c>
      <c r="N32" s="161" t="s">
        <v>1607</v>
      </c>
      <c r="O32" s="162" t="s">
        <v>18</v>
      </c>
      <c r="P32" s="163" t="s">
        <v>18</v>
      </c>
      <c r="Q32" s="168" t="s">
        <v>821</v>
      </c>
      <c r="R32" s="169" t="s">
        <v>821</v>
      </c>
      <c r="S32" s="169" t="s">
        <v>821</v>
      </c>
      <c r="T32" s="171" t="s">
        <v>821</v>
      </c>
      <c r="U32" s="143">
        <v>1</v>
      </c>
      <c r="V32" s="151"/>
      <c r="W32" s="164" t="str">
        <f>LEFT(B32,2)</f>
        <v>HO</v>
      </c>
      <c r="X32" s="153">
        <f t="shared" ref="X32:AF32" si="6">IF($W32=X$3,1,0)</f>
        <v>0</v>
      </c>
      <c r="Y32" s="153">
        <f t="shared" si="6"/>
        <v>0</v>
      </c>
      <c r="Z32" s="153">
        <f t="shared" si="6"/>
        <v>0</v>
      </c>
      <c r="AA32" s="153">
        <f t="shared" si="6"/>
        <v>0</v>
      </c>
      <c r="AB32" s="153">
        <f t="shared" si="6"/>
        <v>0</v>
      </c>
      <c r="AC32" s="153">
        <f t="shared" si="6"/>
        <v>0</v>
      </c>
      <c r="AD32" s="153">
        <f t="shared" si="6"/>
        <v>1</v>
      </c>
      <c r="AE32" s="153">
        <f t="shared" si="6"/>
        <v>0</v>
      </c>
      <c r="AF32" s="153">
        <f t="shared" si="6"/>
        <v>0</v>
      </c>
      <c r="AG32" s="153"/>
      <c r="AH32" s="153">
        <v>0</v>
      </c>
      <c r="AI32" s="153">
        <v>0</v>
      </c>
      <c r="AJ32" s="153">
        <v>1</v>
      </c>
      <c r="AK32" s="153">
        <v>1</v>
      </c>
      <c r="AL32" s="153">
        <v>0</v>
      </c>
      <c r="AM32" s="153">
        <v>0</v>
      </c>
      <c r="AN32" s="153"/>
      <c r="AO32" s="153" t="str">
        <f>IF(AH32=1,"A1",IF(AI32=1,"A2",IF(AJ32=1,"A3",0)))</f>
        <v>A3</v>
      </c>
      <c r="AP32" s="153" t="str">
        <f>IF(AK32=1,"B1",IF(AL32=1,"B2",IF(AM32=1,"B3",0)))</f>
        <v>B1</v>
      </c>
      <c r="AQ32" s="163" t="str">
        <f>CONCATENATE(AO32,";",AP32)</f>
        <v>A3;B1</v>
      </c>
    </row>
    <row r="33" spans="2:43">
      <c r="B33" s="166"/>
      <c r="C33" s="17"/>
      <c r="D33" s="67"/>
      <c r="E33" s="154"/>
      <c r="F33" s="140"/>
      <c r="G33" s="140"/>
      <c r="H33" s="167"/>
      <c r="I33" s="167"/>
      <c r="J33" s="167"/>
      <c r="K33" s="167"/>
      <c r="L33" s="167"/>
      <c r="M33" s="168"/>
      <c r="N33" s="143"/>
      <c r="O33" s="169"/>
      <c r="P33" s="145"/>
      <c r="Q33" s="146"/>
      <c r="R33" s="143"/>
      <c r="S33" s="143"/>
      <c r="T33" s="145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45"/>
    </row>
    <row r="34" spans="2:43">
      <c r="B34" s="166"/>
      <c r="C34" s="17"/>
      <c r="D34" s="67"/>
      <c r="E34" s="154"/>
      <c r="F34" s="140"/>
      <c r="G34" s="140"/>
      <c r="H34" s="167"/>
      <c r="I34" s="167"/>
      <c r="J34" s="167"/>
      <c r="K34" s="167"/>
      <c r="L34" s="167"/>
      <c r="M34" s="168"/>
      <c r="N34" s="143"/>
      <c r="O34" s="169"/>
      <c r="P34" s="145"/>
      <c r="Q34" s="146"/>
      <c r="R34" s="143"/>
      <c r="S34" s="143"/>
      <c r="T34" s="145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45"/>
    </row>
    <row r="35" spans="2:43" ht="27" customHeight="1">
      <c r="B35" s="124" t="s">
        <v>358</v>
      </c>
      <c r="C35" s="124"/>
      <c r="D35" s="206"/>
      <c r="E35" s="206"/>
      <c r="F35" s="167"/>
      <c r="G35" s="167"/>
      <c r="H35" s="167"/>
      <c r="I35" s="167"/>
      <c r="J35" s="167"/>
      <c r="K35" s="167"/>
      <c r="L35" s="167"/>
      <c r="M35" s="168"/>
      <c r="N35" s="143"/>
      <c r="O35" s="143"/>
      <c r="P35" s="145"/>
      <c r="Q35" s="168"/>
      <c r="R35" s="143"/>
      <c r="S35" s="143"/>
      <c r="T35" s="145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45"/>
    </row>
    <row r="36" spans="2:43" ht="24.95" customHeight="1">
      <c r="B36" s="156" t="s">
        <v>1629</v>
      </c>
      <c r="C36" s="65" t="s">
        <v>1630</v>
      </c>
      <c r="D36" s="66" t="s">
        <v>1631</v>
      </c>
      <c r="E36" s="157" t="s">
        <v>1632</v>
      </c>
      <c r="F36" s="158" t="s">
        <v>50</v>
      </c>
      <c r="G36" s="158" t="s">
        <v>50</v>
      </c>
      <c r="H36" s="159" t="s">
        <v>1343</v>
      </c>
      <c r="I36" s="159" t="s">
        <v>1238</v>
      </c>
      <c r="J36" s="159" t="s">
        <v>692</v>
      </c>
      <c r="K36" s="159" t="s">
        <v>458</v>
      </c>
      <c r="L36" s="159" t="s">
        <v>457</v>
      </c>
      <c r="M36" s="160">
        <v>139</v>
      </c>
      <c r="N36" s="161" t="s">
        <v>1607</v>
      </c>
      <c r="O36" s="162" t="s">
        <v>18</v>
      </c>
      <c r="P36" s="163" t="s">
        <v>18</v>
      </c>
      <c r="Q36" s="168" t="s">
        <v>821</v>
      </c>
      <c r="R36" s="169" t="s">
        <v>821</v>
      </c>
      <c r="S36" s="169" t="s">
        <v>821</v>
      </c>
      <c r="T36" s="171" t="s">
        <v>821</v>
      </c>
      <c r="U36" s="143">
        <v>1</v>
      </c>
      <c r="V36" s="151"/>
      <c r="W36" s="164" t="str">
        <f>LEFT(B36,2)</f>
        <v>SA</v>
      </c>
      <c r="X36" s="153">
        <f t="shared" ref="X36:AF40" si="7">IF($W36=X$3,1,0)</f>
        <v>0</v>
      </c>
      <c r="Y36" s="153">
        <f t="shared" si="7"/>
        <v>0</v>
      </c>
      <c r="Z36" s="153">
        <f t="shared" si="7"/>
        <v>0</v>
      </c>
      <c r="AA36" s="153">
        <f t="shared" si="7"/>
        <v>0</v>
      </c>
      <c r="AB36" s="153">
        <f t="shared" si="7"/>
        <v>0</v>
      </c>
      <c r="AC36" s="153">
        <f t="shared" si="7"/>
        <v>0</v>
      </c>
      <c r="AD36" s="153">
        <f t="shared" si="7"/>
        <v>0</v>
      </c>
      <c r="AE36" s="153">
        <f t="shared" si="7"/>
        <v>1</v>
      </c>
      <c r="AF36" s="153">
        <f t="shared" si="7"/>
        <v>0</v>
      </c>
      <c r="AG36" s="153"/>
      <c r="AH36" s="153">
        <v>0</v>
      </c>
      <c r="AI36" s="153">
        <v>0</v>
      </c>
      <c r="AJ36" s="153">
        <v>1</v>
      </c>
      <c r="AK36" s="153">
        <v>1</v>
      </c>
      <c r="AL36" s="153">
        <v>0</v>
      </c>
      <c r="AM36" s="153">
        <v>0</v>
      </c>
      <c r="AN36" s="153"/>
      <c r="AO36" s="153" t="str">
        <f>IF(AH36=1,"A1",IF(AI36=1,"A2",IF(AJ36=1,"A3",0)))</f>
        <v>A3</v>
      </c>
      <c r="AP36" s="153" t="str">
        <f>IF(AK36=1,"B1",IF(AL36=1,"B2",IF(AM36=1,"B3",0)))</f>
        <v>B1</v>
      </c>
      <c r="AQ36" s="163" t="str">
        <f>CONCATENATE(AO36,";",AP36)</f>
        <v>A3;B1</v>
      </c>
    </row>
    <row r="37" spans="2:43" ht="36.950000000000003" customHeight="1">
      <c r="B37" s="166" t="s">
        <v>1633</v>
      </c>
      <c r="C37" s="17" t="s">
        <v>1634</v>
      </c>
      <c r="D37" s="67" t="s">
        <v>1635</v>
      </c>
      <c r="E37" s="154" t="s">
        <v>1636</v>
      </c>
      <c r="F37" s="140" t="s">
        <v>50</v>
      </c>
      <c r="G37" s="140" t="s">
        <v>50</v>
      </c>
      <c r="H37" s="167" t="s">
        <v>470</v>
      </c>
      <c r="I37" s="167" t="s">
        <v>1238</v>
      </c>
      <c r="J37" s="167" t="s">
        <v>692</v>
      </c>
      <c r="K37" s="167" t="s">
        <v>623</v>
      </c>
      <c r="L37" s="167" t="s">
        <v>457</v>
      </c>
      <c r="M37" s="168" t="s">
        <v>18</v>
      </c>
      <c r="N37" s="143" t="s">
        <v>18</v>
      </c>
      <c r="O37" s="169" t="s">
        <v>18</v>
      </c>
      <c r="P37" s="145" t="s">
        <v>18</v>
      </c>
      <c r="Q37" s="168" t="s">
        <v>821</v>
      </c>
      <c r="R37" s="169" t="s">
        <v>821</v>
      </c>
      <c r="S37" s="169" t="s">
        <v>821</v>
      </c>
      <c r="T37" s="171" t="s">
        <v>821</v>
      </c>
      <c r="U37" s="143">
        <v>1</v>
      </c>
      <c r="V37" s="151"/>
      <c r="W37" s="164" t="str">
        <f>LEFT(B37,2)</f>
        <v>SA</v>
      </c>
      <c r="X37" s="153">
        <f t="shared" si="7"/>
        <v>0</v>
      </c>
      <c r="Y37" s="153">
        <f t="shared" si="7"/>
        <v>0</v>
      </c>
      <c r="Z37" s="153">
        <f t="shared" si="7"/>
        <v>0</v>
      </c>
      <c r="AA37" s="153">
        <f t="shared" si="7"/>
        <v>0</v>
      </c>
      <c r="AB37" s="153">
        <f t="shared" si="7"/>
        <v>0</v>
      </c>
      <c r="AC37" s="153">
        <f t="shared" si="7"/>
        <v>0</v>
      </c>
      <c r="AD37" s="153">
        <f t="shared" si="7"/>
        <v>0</v>
      </c>
      <c r="AE37" s="153">
        <f t="shared" si="7"/>
        <v>1</v>
      </c>
      <c r="AF37" s="153">
        <f t="shared" si="7"/>
        <v>0</v>
      </c>
      <c r="AG37" s="153"/>
      <c r="AH37" s="153">
        <v>1</v>
      </c>
      <c r="AI37" s="153">
        <v>0</v>
      </c>
      <c r="AJ37" s="153">
        <v>0</v>
      </c>
      <c r="AK37" s="153">
        <v>1</v>
      </c>
      <c r="AL37" s="153">
        <v>0</v>
      </c>
      <c r="AM37" s="153">
        <v>0</v>
      </c>
      <c r="AN37" s="153"/>
      <c r="AO37" s="153" t="str">
        <f>IF(AH37=1,"A1",IF(AI37=1,"A2",IF(AJ37=1,"A3",0)))</f>
        <v>A1</v>
      </c>
      <c r="AP37" s="153" t="str">
        <f>IF(AK37=1,"B1",IF(AL37=1,"B2",IF(AM37=1,"B3",0)))</f>
        <v>B1</v>
      </c>
      <c r="AQ37" s="145" t="str">
        <f>CONCATENATE(AO37,";",AP37)</f>
        <v>A1;B1</v>
      </c>
    </row>
    <row r="38" spans="2:43" ht="43.5" customHeight="1">
      <c r="B38" s="156" t="s">
        <v>1637</v>
      </c>
      <c r="C38" s="65" t="s">
        <v>1638</v>
      </c>
      <c r="D38" s="66" t="s">
        <v>1639</v>
      </c>
      <c r="E38" s="157" t="s">
        <v>1640</v>
      </c>
      <c r="F38" s="158" t="s">
        <v>50</v>
      </c>
      <c r="G38" s="158" t="s">
        <v>50</v>
      </c>
      <c r="H38" s="159" t="s">
        <v>470</v>
      </c>
      <c r="I38" s="159" t="s">
        <v>1238</v>
      </c>
      <c r="J38" s="159" t="s">
        <v>692</v>
      </c>
      <c r="K38" s="159" t="s">
        <v>623</v>
      </c>
      <c r="L38" s="159" t="s">
        <v>457</v>
      </c>
      <c r="M38" s="160" t="s">
        <v>18</v>
      </c>
      <c r="N38" s="161" t="s">
        <v>18</v>
      </c>
      <c r="O38" s="162" t="s">
        <v>18</v>
      </c>
      <c r="P38" s="163" t="s">
        <v>18</v>
      </c>
      <c r="Q38" s="168" t="s">
        <v>821</v>
      </c>
      <c r="R38" s="169" t="s">
        <v>821</v>
      </c>
      <c r="S38" s="169" t="s">
        <v>821</v>
      </c>
      <c r="T38" s="171" t="s">
        <v>821</v>
      </c>
      <c r="U38" s="143">
        <v>1</v>
      </c>
      <c r="V38" s="151"/>
      <c r="W38" s="164" t="str">
        <f>LEFT(B38,2)</f>
        <v>SA</v>
      </c>
      <c r="X38" s="153">
        <f t="shared" si="7"/>
        <v>0</v>
      </c>
      <c r="Y38" s="153">
        <f t="shared" si="7"/>
        <v>0</v>
      </c>
      <c r="Z38" s="153">
        <f t="shared" si="7"/>
        <v>0</v>
      </c>
      <c r="AA38" s="153">
        <f t="shared" si="7"/>
        <v>0</v>
      </c>
      <c r="AB38" s="153">
        <f t="shared" si="7"/>
        <v>0</v>
      </c>
      <c r="AC38" s="153">
        <f t="shared" si="7"/>
        <v>0</v>
      </c>
      <c r="AD38" s="153">
        <f t="shared" si="7"/>
        <v>0</v>
      </c>
      <c r="AE38" s="153">
        <f t="shared" si="7"/>
        <v>1</v>
      </c>
      <c r="AF38" s="153">
        <f t="shared" si="7"/>
        <v>0</v>
      </c>
      <c r="AG38" s="153"/>
      <c r="AH38" s="153">
        <v>1</v>
      </c>
      <c r="AI38" s="153">
        <v>0</v>
      </c>
      <c r="AJ38" s="153">
        <v>0</v>
      </c>
      <c r="AK38" s="153">
        <v>1</v>
      </c>
      <c r="AL38" s="153">
        <v>0</v>
      </c>
      <c r="AM38" s="153">
        <v>0</v>
      </c>
      <c r="AN38" s="153"/>
      <c r="AO38" s="153" t="str">
        <f>IF(AH38=1,"A1",IF(AI38=1,"A2",IF(AJ38=1,"A3",0)))</f>
        <v>A1</v>
      </c>
      <c r="AP38" s="153" t="str">
        <f>IF(AK38=1,"B1",IF(AL38=1,"B2",IF(AM38=1,"B3",0)))</f>
        <v>B1</v>
      </c>
      <c r="AQ38" s="163" t="str">
        <f>CONCATENATE(AO38,";",AP38)</f>
        <v>A1;B1</v>
      </c>
    </row>
    <row r="39" spans="2:43" ht="43.5" customHeight="1">
      <c r="B39" s="166" t="s">
        <v>1641</v>
      </c>
      <c r="C39" s="17" t="s">
        <v>1642</v>
      </c>
      <c r="D39" s="67" t="s">
        <v>1639</v>
      </c>
      <c r="E39" s="154" t="s">
        <v>1640</v>
      </c>
      <c r="F39" s="140" t="s">
        <v>50</v>
      </c>
      <c r="G39" s="140" t="s">
        <v>50</v>
      </c>
      <c r="H39" s="167" t="s">
        <v>470</v>
      </c>
      <c r="I39" s="167" t="s">
        <v>1238</v>
      </c>
      <c r="J39" s="167" t="s">
        <v>692</v>
      </c>
      <c r="K39" s="167" t="s">
        <v>623</v>
      </c>
      <c r="L39" s="167" t="s">
        <v>457</v>
      </c>
      <c r="M39" s="168">
        <v>4542</v>
      </c>
      <c r="N39" s="143" t="s">
        <v>1616</v>
      </c>
      <c r="O39" s="169" t="s">
        <v>18</v>
      </c>
      <c r="P39" s="145" t="s">
        <v>18</v>
      </c>
      <c r="Q39" s="168" t="s">
        <v>821</v>
      </c>
      <c r="R39" s="169" t="s">
        <v>821</v>
      </c>
      <c r="S39" s="169" t="s">
        <v>821</v>
      </c>
      <c r="T39" s="171" t="s">
        <v>821</v>
      </c>
      <c r="U39" s="143">
        <v>0</v>
      </c>
      <c r="V39" s="151"/>
      <c r="W39" s="164" t="str">
        <f>LEFT(B39,2)</f>
        <v>SA</v>
      </c>
      <c r="X39" s="153">
        <f t="shared" si="7"/>
        <v>0</v>
      </c>
      <c r="Y39" s="153">
        <f t="shared" si="7"/>
        <v>0</v>
      </c>
      <c r="Z39" s="153">
        <f t="shared" si="7"/>
        <v>0</v>
      </c>
      <c r="AA39" s="153">
        <f t="shared" si="7"/>
        <v>0</v>
      </c>
      <c r="AB39" s="153">
        <f t="shared" si="7"/>
        <v>0</v>
      </c>
      <c r="AC39" s="153">
        <f t="shared" si="7"/>
        <v>0</v>
      </c>
      <c r="AD39" s="153">
        <f t="shared" si="7"/>
        <v>0</v>
      </c>
      <c r="AE39" s="153">
        <f t="shared" si="7"/>
        <v>1</v>
      </c>
      <c r="AF39" s="153">
        <f t="shared" si="7"/>
        <v>0</v>
      </c>
      <c r="AG39" s="153"/>
      <c r="AH39" s="153">
        <v>0</v>
      </c>
      <c r="AI39" s="153">
        <v>0</v>
      </c>
      <c r="AJ39" s="153">
        <v>1</v>
      </c>
      <c r="AK39" s="153">
        <v>1</v>
      </c>
      <c r="AL39" s="153">
        <v>0</v>
      </c>
      <c r="AM39" s="153">
        <v>0</v>
      </c>
      <c r="AN39" s="153"/>
      <c r="AO39" s="153" t="str">
        <f>IF(AH39=1,"A1",IF(AI39=1,"A2",IF(AJ39=1,"A3",0)))</f>
        <v>A3</v>
      </c>
      <c r="AP39" s="153" t="str">
        <f>IF(AK39=1,"B1",IF(AL39=1,"B2",IF(AM39=1,"B3",0)))</f>
        <v>B1</v>
      </c>
      <c r="AQ39" s="145" t="str">
        <f>CONCATENATE(AO39,";",AP39)</f>
        <v>A3;B1</v>
      </c>
    </row>
    <row r="40" spans="2:43" ht="43.5" customHeight="1">
      <c r="B40" s="156" t="s">
        <v>1643</v>
      </c>
      <c r="C40" s="65" t="s">
        <v>1644</v>
      </c>
      <c r="D40" s="66" t="s">
        <v>1639</v>
      </c>
      <c r="E40" s="157" t="s">
        <v>1640</v>
      </c>
      <c r="F40" s="158" t="s">
        <v>50</v>
      </c>
      <c r="G40" s="158" t="s">
        <v>50</v>
      </c>
      <c r="H40" s="159" t="s">
        <v>470</v>
      </c>
      <c r="I40" s="159" t="s">
        <v>1238</v>
      </c>
      <c r="J40" s="159" t="s">
        <v>692</v>
      </c>
      <c r="K40" s="159" t="s">
        <v>623</v>
      </c>
      <c r="L40" s="159" t="s">
        <v>457</v>
      </c>
      <c r="M40" s="160">
        <v>4803</v>
      </c>
      <c r="N40" s="161" t="s">
        <v>1616</v>
      </c>
      <c r="O40" s="162" t="s">
        <v>18</v>
      </c>
      <c r="P40" s="163" t="s">
        <v>18</v>
      </c>
      <c r="Q40" s="168" t="s">
        <v>821</v>
      </c>
      <c r="R40" s="169" t="s">
        <v>821</v>
      </c>
      <c r="S40" s="169" t="s">
        <v>821</v>
      </c>
      <c r="T40" s="171" t="s">
        <v>821</v>
      </c>
      <c r="U40" s="143">
        <v>0</v>
      </c>
      <c r="V40" s="151"/>
      <c r="W40" s="164" t="str">
        <f>LEFT(B40,2)</f>
        <v>SA</v>
      </c>
      <c r="X40" s="153">
        <f t="shared" si="7"/>
        <v>0</v>
      </c>
      <c r="Y40" s="153">
        <f t="shared" si="7"/>
        <v>0</v>
      </c>
      <c r="Z40" s="153">
        <f t="shared" si="7"/>
        <v>0</v>
      </c>
      <c r="AA40" s="153">
        <f t="shared" si="7"/>
        <v>0</v>
      </c>
      <c r="AB40" s="153">
        <f t="shared" si="7"/>
        <v>0</v>
      </c>
      <c r="AC40" s="153">
        <f t="shared" si="7"/>
        <v>0</v>
      </c>
      <c r="AD40" s="153">
        <f t="shared" si="7"/>
        <v>0</v>
      </c>
      <c r="AE40" s="153">
        <f t="shared" si="7"/>
        <v>1</v>
      </c>
      <c r="AF40" s="153">
        <f t="shared" si="7"/>
        <v>0</v>
      </c>
      <c r="AG40" s="153"/>
      <c r="AH40" s="153">
        <v>0</v>
      </c>
      <c r="AI40" s="153">
        <v>0</v>
      </c>
      <c r="AJ40" s="153">
        <v>1</v>
      </c>
      <c r="AK40" s="153">
        <v>1</v>
      </c>
      <c r="AL40" s="153">
        <v>0</v>
      </c>
      <c r="AM40" s="153">
        <v>0</v>
      </c>
      <c r="AN40" s="153"/>
      <c r="AO40" s="153" t="str">
        <f>IF(AH40=1,"A1",IF(AI40=1,"A2",IF(AJ40=1,"A3",0)))</f>
        <v>A3</v>
      </c>
      <c r="AP40" s="153" t="str">
        <f>IF(AK40=1,"B1",IF(AL40=1,"B2",IF(AM40=1,"B3",0)))</f>
        <v>B1</v>
      </c>
      <c r="AQ40" s="163" t="str">
        <f>CONCATENATE(AO40,";",AP40)</f>
        <v>A3;B1</v>
      </c>
    </row>
    <row r="41" spans="2:43">
      <c r="B41" s="166"/>
      <c r="C41" s="210"/>
      <c r="D41" s="206"/>
      <c r="E41" s="206"/>
      <c r="F41" s="167"/>
      <c r="G41" s="167"/>
      <c r="H41" s="2"/>
      <c r="I41" s="167"/>
      <c r="J41" s="167"/>
      <c r="K41" s="167"/>
      <c r="L41" s="2"/>
      <c r="M41" s="147"/>
      <c r="N41" s="143"/>
      <c r="O41" s="143"/>
      <c r="P41" s="145"/>
      <c r="Q41" s="147"/>
      <c r="R41" s="143"/>
      <c r="S41" s="143"/>
      <c r="T41" s="145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45"/>
    </row>
    <row r="42" spans="2:43">
      <c r="B42" s="166"/>
      <c r="C42" s="210"/>
      <c r="D42" s="206"/>
      <c r="E42" s="206"/>
      <c r="F42" s="167"/>
      <c r="G42" s="167"/>
      <c r="H42" s="2"/>
      <c r="I42" s="167"/>
      <c r="J42" s="167"/>
      <c r="K42" s="167"/>
      <c r="L42" s="2"/>
      <c r="M42" s="147"/>
      <c r="N42" s="143"/>
      <c r="O42" s="143"/>
      <c r="P42" s="145"/>
      <c r="Q42" s="147"/>
      <c r="R42" s="143"/>
      <c r="S42" s="143"/>
      <c r="T42" s="145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45"/>
    </row>
    <row r="43" spans="2:43" ht="27" customHeight="1">
      <c r="B43" s="124" t="s">
        <v>371</v>
      </c>
      <c r="C43" s="124"/>
      <c r="D43" s="206"/>
      <c r="E43" s="206"/>
      <c r="F43" s="167"/>
      <c r="G43" s="167"/>
      <c r="H43" s="2"/>
      <c r="I43" s="167"/>
      <c r="J43" s="167"/>
      <c r="K43" s="167"/>
      <c r="L43" s="2"/>
      <c r="M43" s="147"/>
      <c r="N43" s="143"/>
      <c r="O43" s="143"/>
      <c r="P43" s="145"/>
      <c r="Q43" s="147"/>
      <c r="R43" s="143"/>
      <c r="S43" s="143"/>
      <c r="T43" s="145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45"/>
    </row>
    <row r="44" spans="2:43" ht="30">
      <c r="B44" s="156" t="s">
        <v>1645</v>
      </c>
      <c r="C44" s="65" t="s">
        <v>1646</v>
      </c>
      <c r="D44" s="66" t="s">
        <v>22</v>
      </c>
      <c r="E44" s="157" t="s">
        <v>22</v>
      </c>
      <c r="F44" s="158" t="s">
        <v>50</v>
      </c>
      <c r="G44" s="158" t="s">
        <v>50</v>
      </c>
      <c r="H44" s="159" t="s">
        <v>453</v>
      </c>
      <c r="I44" s="159" t="s">
        <v>22</v>
      </c>
      <c r="J44" s="159" t="s">
        <v>22</v>
      </c>
      <c r="K44" s="159" t="s">
        <v>458</v>
      </c>
      <c r="L44" s="159" t="s">
        <v>22</v>
      </c>
      <c r="M44" s="160" t="s">
        <v>22</v>
      </c>
      <c r="N44" s="161" t="s">
        <v>22</v>
      </c>
      <c r="O44" s="162" t="s">
        <v>22</v>
      </c>
      <c r="P44" s="163" t="s">
        <v>22</v>
      </c>
      <c r="Q44" s="147"/>
      <c r="R44" s="143"/>
      <c r="S44" s="143"/>
      <c r="T44" s="145"/>
      <c r="U44" s="153">
        <v>1</v>
      </c>
      <c r="V44" s="153"/>
      <c r="W44" s="164" t="str">
        <f t="shared" ref="W44:W54" si="8">LEFT(B44,2)</f>
        <v>TR</v>
      </c>
      <c r="X44" s="153">
        <f t="shared" ref="X44:AF54" si="9">IF($W44=X$3,1,0)</f>
        <v>0</v>
      </c>
      <c r="Y44" s="153">
        <f t="shared" si="9"/>
        <v>0</v>
      </c>
      <c r="Z44" s="153">
        <f t="shared" si="9"/>
        <v>0</v>
      </c>
      <c r="AA44" s="153">
        <f t="shared" si="9"/>
        <v>0</v>
      </c>
      <c r="AB44" s="153">
        <f t="shared" si="9"/>
        <v>0</v>
      </c>
      <c r="AC44" s="153">
        <f t="shared" si="9"/>
        <v>0</v>
      </c>
      <c r="AD44" s="153">
        <f t="shared" si="9"/>
        <v>0</v>
      </c>
      <c r="AE44" s="153">
        <f t="shared" si="9"/>
        <v>0</v>
      </c>
      <c r="AF44" s="153">
        <f t="shared" si="9"/>
        <v>1</v>
      </c>
      <c r="AG44" s="153"/>
      <c r="AH44" s="153">
        <v>1</v>
      </c>
      <c r="AI44" s="153">
        <v>0</v>
      </c>
      <c r="AJ44" s="153">
        <v>0</v>
      </c>
      <c r="AK44" s="153">
        <v>1</v>
      </c>
      <c r="AL44" s="153">
        <v>0</v>
      </c>
      <c r="AM44" s="153">
        <v>0</v>
      </c>
      <c r="AN44" s="153"/>
      <c r="AO44" s="153" t="str">
        <f>IF(AH44=1,"A1",IF(AI44=1,"A2",IF(AJ44=1,"A3",0)))</f>
        <v>A1</v>
      </c>
      <c r="AP44" s="153" t="str">
        <f>IF(AK44=1,"B1",IF(AL44=1,"B2",IF(AM44=1,"B3",0)))</f>
        <v>B1</v>
      </c>
      <c r="AQ44" s="163" t="str">
        <f>CONCATENATE(AO44,";",AP44)</f>
        <v>A1;B1</v>
      </c>
    </row>
    <row r="45" spans="2:43" ht="30">
      <c r="B45" s="166" t="s">
        <v>1647</v>
      </c>
      <c r="C45" s="17" t="s">
        <v>1648</v>
      </c>
      <c r="D45" s="67" t="s">
        <v>1649</v>
      </c>
      <c r="E45" s="154" t="s">
        <v>1650</v>
      </c>
      <c r="F45" s="140" t="s">
        <v>50</v>
      </c>
      <c r="G45" s="140" t="s">
        <v>50</v>
      </c>
      <c r="H45" s="167" t="s">
        <v>453</v>
      </c>
      <c r="I45" s="167" t="s">
        <v>691</v>
      </c>
      <c r="J45" s="167" t="s">
        <v>622</v>
      </c>
      <c r="K45" s="167" t="s">
        <v>458</v>
      </c>
      <c r="L45" s="167" t="s">
        <v>452</v>
      </c>
      <c r="M45" s="168" t="s">
        <v>18</v>
      </c>
      <c r="N45" s="143" t="s">
        <v>18</v>
      </c>
      <c r="O45" s="169" t="s">
        <v>18</v>
      </c>
      <c r="P45" s="145" t="s">
        <v>18</v>
      </c>
      <c r="Q45" s="168" t="s">
        <v>821</v>
      </c>
      <c r="R45" s="169" t="s">
        <v>821</v>
      </c>
      <c r="S45" s="169" t="s">
        <v>821</v>
      </c>
      <c r="T45" s="171" t="s">
        <v>821</v>
      </c>
      <c r="U45" s="153">
        <v>0</v>
      </c>
      <c r="V45" s="153"/>
      <c r="W45" s="164" t="str">
        <f t="shared" si="8"/>
        <v>TR</v>
      </c>
      <c r="X45" s="153">
        <f t="shared" si="9"/>
        <v>0</v>
      </c>
      <c r="Y45" s="153">
        <f t="shared" si="9"/>
        <v>0</v>
      </c>
      <c r="Z45" s="153">
        <f t="shared" si="9"/>
        <v>0</v>
      </c>
      <c r="AA45" s="153">
        <f t="shared" si="9"/>
        <v>0</v>
      </c>
      <c r="AB45" s="153">
        <f t="shared" si="9"/>
        <v>0</v>
      </c>
      <c r="AC45" s="153">
        <f t="shared" si="9"/>
        <v>0</v>
      </c>
      <c r="AD45" s="153">
        <f t="shared" si="9"/>
        <v>0</v>
      </c>
      <c r="AE45" s="153">
        <f t="shared" si="9"/>
        <v>0</v>
      </c>
      <c r="AF45" s="153">
        <f t="shared" si="9"/>
        <v>1</v>
      </c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45"/>
    </row>
    <row r="46" spans="2:43">
      <c r="B46" s="156" t="s">
        <v>1651</v>
      </c>
      <c r="C46" s="65" t="s">
        <v>1652</v>
      </c>
      <c r="D46" s="66" t="s">
        <v>1562</v>
      </c>
      <c r="E46" s="157" t="s">
        <v>1650</v>
      </c>
      <c r="F46" s="158" t="s">
        <v>50</v>
      </c>
      <c r="G46" s="158" t="s">
        <v>50</v>
      </c>
      <c r="H46" s="159" t="s">
        <v>453</v>
      </c>
      <c r="I46" s="159" t="s">
        <v>691</v>
      </c>
      <c r="J46" s="159" t="s">
        <v>622</v>
      </c>
      <c r="K46" s="159" t="s">
        <v>458</v>
      </c>
      <c r="L46" s="159" t="s">
        <v>454</v>
      </c>
      <c r="M46" s="160" t="s">
        <v>18</v>
      </c>
      <c r="N46" s="161" t="s">
        <v>18</v>
      </c>
      <c r="O46" s="162" t="s">
        <v>18</v>
      </c>
      <c r="P46" s="163" t="s">
        <v>18</v>
      </c>
      <c r="Q46" s="168" t="s">
        <v>821</v>
      </c>
      <c r="R46" s="169" t="s">
        <v>821</v>
      </c>
      <c r="S46" s="169" t="s">
        <v>821</v>
      </c>
      <c r="T46" s="171" t="s">
        <v>821</v>
      </c>
      <c r="U46" s="153">
        <v>0</v>
      </c>
      <c r="V46" s="153"/>
      <c r="W46" s="164" t="str">
        <f t="shared" si="8"/>
        <v>TR</v>
      </c>
      <c r="X46" s="153">
        <f t="shared" si="9"/>
        <v>0</v>
      </c>
      <c r="Y46" s="153">
        <f t="shared" si="9"/>
        <v>0</v>
      </c>
      <c r="Z46" s="153">
        <f t="shared" si="9"/>
        <v>0</v>
      </c>
      <c r="AA46" s="153">
        <f t="shared" si="9"/>
        <v>0</v>
      </c>
      <c r="AB46" s="153">
        <f t="shared" si="9"/>
        <v>0</v>
      </c>
      <c r="AC46" s="153">
        <f t="shared" si="9"/>
        <v>0</v>
      </c>
      <c r="AD46" s="153">
        <f t="shared" si="9"/>
        <v>0</v>
      </c>
      <c r="AE46" s="153">
        <f t="shared" si="9"/>
        <v>0</v>
      </c>
      <c r="AF46" s="153">
        <f t="shared" si="9"/>
        <v>1</v>
      </c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63"/>
    </row>
    <row r="47" spans="2:43">
      <c r="B47" s="166" t="s">
        <v>1653</v>
      </c>
      <c r="C47" s="17" t="s">
        <v>1654</v>
      </c>
      <c r="D47" s="67" t="s">
        <v>1655</v>
      </c>
      <c r="E47" s="154" t="s">
        <v>1650</v>
      </c>
      <c r="F47" s="140" t="s">
        <v>50</v>
      </c>
      <c r="G47" s="140" t="s">
        <v>50</v>
      </c>
      <c r="H47" s="167" t="s">
        <v>453</v>
      </c>
      <c r="I47" s="167" t="s">
        <v>691</v>
      </c>
      <c r="J47" s="167" t="s">
        <v>622</v>
      </c>
      <c r="K47" s="167" t="s">
        <v>458</v>
      </c>
      <c r="L47" s="167" t="s">
        <v>454</v>
      </c>
      <c r="M47" s="168">
        <v>74</v>
      </c>
      <c r="N47" s="143" t="s">
        <v>1607</v>
      </c>
      <c r="O47" s="169" t="s">
        <v>18</v>
      </c>
      <c r="P47" s="145" t="s">
        <v>18</v>
      </c>
      <c r="Q47" s="168" t="s">
        <v>821</v>
      </c>
      <c r="R47" s="169" t="s">
        <v>821</v>
      </c>
      <c r="S47" s="169" t="s">
        <v>821</v>
      </c>
      <c r="T47" s="171" t="s">
        <v>821</v>
      </c>
      <c r="U47" s="153">
        <v>0</v>
      </c>
      <c r="V47" s="153"/>
      <c r="W47" s="164" t="str">
        <f t="shared" si="8"/>
        <v>TR</v>
      </c>
      <c r="X47" s="153">
        <f t="shared" si="9"/>
        <v>0</v>
      </c>
      <c r="Y47" s="153">
        <f t="shared" si="9"/>
        <v>0</v>
      </c>
      <c r="Z47" s="153">
        <f t="shared" si="9"/>
        <v>0</v>
      </c>
      <c r="AA47" s="153">
        <f t="shared" si="9"/>
        <v>0</v>
      </c>
      <c r="AB47" s="153">
        <f t="shared" si="9"/>
        <v>0</v>
      </c>
      <c r="AC47" s="153">
        <f t="shared" si="9"/>
        <v>0</v>
      </c>
      <c r="AD47" s="153">
        <f t="shared" si="9"/>
        <v>0</v>
      </c>
      <c r="AE47" s="153">
        <f t="shared" si="9"/>
        <v>0</v>
      </c>
      <c r="AF47" s="153">
        <f t="shared" si="9"/>
        <v>1</v>
      </c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45"/>
    </row>
    <row r="48" spans="2:43">
      <c r="B48" s="156" t="s">
        <v>1656</v>
      </c>
      <c r="C48" s="65" t="s">
        <v>1657</v>
      </c>
      <c r="D48" s="66" t="s">
        <v>1658</v>
      </c>
      <c r="E48" s="157" t="s">
        <v>1650</v>
      </c>
      <c r="F48" s="158" t="s">
        <v>50</v>
      </c>
      <c r="G48" s="158" t="s">
        <v>50</v>
      </c>
      <c r="H48" s="159" t="s">
        <v>453</v>
      </c>
      <c r="I48" s="159" t="s">
        <v>691</v>
      </c>
      <c r="J48" s="159" t="s">
        <v>622</v>
      </c>
      <c r="K48" s="159" t="s">
        <v>458</v>
      </c>
      <c r="L48" s="159" t="s">
        <v>454</v>
      </c>
      <c r="M48" s="160">
        <v>16</v>
      </c>
      <c r="N48" s="161" t="s">
        <v>1607</v>
      </c>
      <c r="O48" s="162" t="s">
        <v>18</v>
      </c>
      <c r="P48" s="163" t="s">
        <v>18</v>
      </c>
      <c r="Q48" s="168" t="s">
        <v>821</v>
      </c>
      <c r="R48" s="169" t="s">
        <v>821</v>
      </c>
      <c r="S48" s="169" t="s">
        <v>821</v>
      </c>
      <c r="T48" s="171" t="s">
        <v>821</v>
      </c>
      <c r="U48" s="153">
        <v>0</v>
      </c>
      <c r="V48" s="153"/>
      <c r="W48" s="164" t="str">
        <f t="shared" si="8"/>
        <v>TR</v>
      </c>
      <c r="X48" s="153">
        <f t="shared" si="9"/>
        <v>0</v>
      </c>
      <c r="Y48" s="153">
        <f t="shared" si="9"/>
        <v>0</v>
      </c>
      <c r="Z48" s="153">
        <f t="shared" si="9"/>
        <v>0</v>
      </c>
      <c r="AA48" s="153">
        <f t="shared" si="9"/>
        <v>0</v>
      </c>
      <c r="AB48" s="153">
        <f t="shared" si="9"/>
        <v>0</v>
      </c>
      <c r="AC48" s="153">
        <f t="shared" si="9"/>
        <v>0</v>
      </c>
      <c r="AD48" s="153">
        <f t="shared" si="9"/>
        <v>0</v>
      </c>
      <c r="AE48" s="153">
        <f t="shared" si="9"/>
        <v>0</v>
      </c>
      <c r="AF48" s="153">
        <f t="shared" si="9"/>
        <v>1</v>
      </c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63"/>
    </row>
    <row r="49" spans="2:43" ht="30">
      <c r="B49" s="166" t="s">
        <v>1659</v>
      </c>
      <c r="C49" s="17" t="s">
        <v>1660</v>
      </c>
      <c r="D49" s="67" t="s">
        <v>1661</v>
      </c>
      <c r="E49" s="154" t="s">
        <v>1662</v>
      </c>
      <c r="F49" s="140" t="s">
        <v>50</v>
      </c>
      <c r="G49" s="140" t="s">
        <v>50</v>
      </c>
      <c r="H49" s="167" t="s">
        <v>453</v>
      </c>
      <c r="I49" s="167" t="s">
        <v>1238</v>
      </c>
      <c r="J49" s="167" t="s">
        <v>692</v>
      </c>
      <c r="K49" s="167" t="s">
        <v>458</v>
      </c>
      <c r="L49" s="167" t="s">
        <v>457</v>
      </c>
      <c r="M49" s="168" t="s">
        <v>18</v>
      </c>
      <c r="N49" s="143" t="s">
        <v>18</v>
      </c>
      <c r="O49" s="169" t="s">
        <v>18</v>
      </c>
      <c r="P49" s="145" t="s">
        <v>18</v>
      </c>
      <c r="Q49" s="168" t="s">
        <v>821</v>
      </c>
      <c r="R49" s="169" t="s">
        <v>821</v>
      </c>
      <c r="S49" s="169" t="s">
        <v>821</v>
      </c>
      <c r="T49" s="171" t="s">
        <v>821</v>
      </c>
      <c r="U49" s="153">
        <v>0</v>
      </c>
      <c r="V49" s="153"/>
      <c r="W49" s="164" t="str">
        <f t="shared" si="8"/>
        <v>TR</v>
      </c>
      <c r="X49" s="153">
        <f t="shared" si="9"/>
        <v>0</v>
      </c>
      <c r="Y49" s="153">
        <f t="shared" si="9"/>
        <v>0</v>
      </c>
      <c r="Z49" s="153">
        <f t="shared" si="9"/>
        <v>0</v>
      </c>
      <c r="AA49" s="153">
        <f t="shared" si="9"/>
        <v>0</v>
      </c>
      <c r="AB49" s="153">
        <f t="shared" si="9"/>
        <v>0</v>
      </c>
      <c r="AC49" s="153">
        <f t="shared" si="9"/>
        <v>0</v>
      </c>
      <c r="AD49" s="153">
        <f t="shared" si="9"/>
        <v>0</v>
      </c>
      <c r="AE49" s="153">
        <f t="shared" si="9"/>
        <v>0</v>
      </c>
      <c r="AF49" s="153">
        <f t="shared" si="9"/>
        <v>1</v>
      </c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45"/>
    </row>
    <row r="50" spans="2:43">
      <c r="B50" s="156" t="s">
        <v>1663</v>
      </c>
      <c r="C50" s="65" t="s">
        <v>1664</v>
      </c>
      <c r="D50" s="66" t="s">
        <v>1483</v>
      </c>
      <c r="E50" s="157" t="s">
        <v>1665</v>
      </c>
      <c r="F50" s="158" t="s">
        <v>50</v>
      </c>
      <c r="G50" s="158" t="s">
        <v>50</v>
      </c>
      <c r="H50" s="159" t="s">
        <v>453</v>
      </c>
      <c r="I50" s="159" t="s">
        <v>1238</v>
      </c>
      <c r="J50" s="159" t="s">
        <v>692</v>
      </c>
      <c r="K50" s="159" t="s">
        <v>458</v>
      </c>
      <c r="L50" s="159" t="s">
        <v>457</v>
      </c>
      <c r="M50" s="160" t="s">
        <v>18</v>
      </c>
      <c r="N50" s="161" t="s">
        <v>18</v>
      </c>
      <c r="O50" s="162" t="s">
        <v>18</v>
      </c>
      <c r="P50" s="163" t="s">
        <v>18</v>
      </c>
      <c r="Q50" s="168" t="s">
        <v>821</v>
      </c>
      <c r="R50" s="169" t="s">
        <v>821</v>
      </c>
      <c r="S50" s="169" t="s">
        <v>821</v>
      </c>
      <c r="T50" s="171" t="s">
        <v>821</v>
      </c>
      <c r="U50" s="153">
        <v>0</v>
      </c>
      <c r="V50" s="153"/>
      <c r="W50" s="164" t="str">
        <f t="shared" si="8"/>
        <v>TR</v>
      </c>
      <c r="X50" s="153">
        <f t="shared" si="9"/>
        <v>0</v>
      </c>
      <c r="Y50" s="153">
        <f t="shared" si="9"/>
        <v>0</v>
      </c>
      <c r="Z50" s="153">
        <f t="shared" si="9"/>
        <v>0</v>
      </c>
      <c r="AA50" s="153">
        <f t="shared" si="9"/>
        <v>0</v>
      </c>
      <c r="AB50" s="153">
        <f t="shared" si="9"/>
        <v>0</v>
      </c>
      <c r="AC50" s="153">
        <f t="shared" si="9"/>
        <v>0</v>
      </c>
      <c r="AD50" s="153">
        <f t="shared" si="9"/>
        <v>0</v>
      </c>
      <c r="AE50" s="153">
        <f t="shared" si="9"/>
        <v>0</v>
      </c>
      <c r="AF50" s="153">
        <f t="shared" si="9"/>
        <v>1</v>
      </c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63"/>
    </row>
    <row r="51" spans="2:43" ht="45">
      <c r="B51" s="166" t="s">
        <v>1666</v>
      </c>
      <c r="C51" s="17" t="s">
        <v>1667</v>
      </c>
      <c r="D51" s="67" t="s">
        <v>1668</v>
      </c>
      <c r="E51" s="154" t="s">
        <v>1665</v>
      </c>
      <c r="F51" s="140" t="s">
        <v>50</v>
      </c>
      <c r="G51" s="140" t="s">
        <v>50</v>
      </c>
      <c r="H51" s="167" t="s">
        <v>453</v>
      </c>
      <c r="I51" s="167" t="s">
        <v>691</v>
      </c>
      <c r="J51" s="167" t="s">
        <v>472</v>
      </c>
      <c r="K51" s="167" t="s">
        <v>458</v>
      </c>
      <c r="L51" s="167" t="s">
        <v>451</v>
      </c>
      <c r="M51" s="168" t="s">
        <v>18</v>
      </c>
      <c r="N51" s="143" t="s">
        <v>18</v>
      </c>
      <c r="O51" s="169" t="s">
        <v>18</v>
      </c>
      <c r="P51" s="145" t="s">
        <v>18</v>
      </c>
      <c r="Q51" s="168" t="s">
        <v>821</v>
      </c>
      <c r="R51" s="169" t="s">
        <v>821</v>
      </c>
      <c r="S51" s="169" t="s">
        <v>821</v>
      </c>
      <c r="T51" s="171" t="s">
        <v>821</v>
      </c>
      <c r="U51" s="153">
        <v>0</v>
      </c>
      <c r="V51" s="153"/>
      <c r="W51" s="164" t="str">
        <f t="shared" si="8"/>
        <v>TR</v>
      </c>
      <c r="X51" s="153">
        <f t="shared" si="9"/>
        <v>0</v>
      </c>
      <c r="Y51" s="153">
        <f t="shared" si="9"/>
        <v>0</v>
      </c>
      <c r="Z51" s="153">
        <f t="shared" si="9"/>
        <v>0</v>
      </c>
      <c r="AA51" s="153">
        <f t="shared" si="9"/>
        <v>0</v>
      </c>
      <c r="AB51" s="153">
        <f t="shared" si="9"/>
        <v>0</v>
      </c>
      <c r="AC51" s="153">
        <f t="shared" si="9"/>
        <v>0</v>
      </c>
      <c r="AD51" s="153">
        <f t="shared" si="9"/>
        <v>0</v>
      </c>
      <c r="AE51" s="153">
        <f t="shared" si="9"/>
        <v>0</v>
      </c>
      <c r="AF51" s="153">
        <f t="shared" si="9"/>
        <v>1</v>
      </c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45"/>
    </row>
    <row r="52" spans="2:43" ht="30">
      <c r="B52" s="156" t="s">
        <v>1669</v>
      </c>
      <c r="C52" s="65" t="s">
        <v>1670</v>
      </c>
      <c r="D52" s="66" t="s">
        <v>1671</v>
      </c>
      <c r="E52" s="157" t="s">
        <v>1650</v>
      </c>
      <c r="F52" s="158" t="s">
        <v>50</v>
      </c>
      <c r="G52" s="158" t="s">
        <v>50</v>
      </c>
      <c r="H52" s="159" t="s">
        <v>453</v>
      </c>
      <c r="I52" s="159" t="s">
        <v>691</v>
      </c>
      <c r="J52" s="159" t="s">
        <v>472</v>
      </c>
      <c r="K52" s="159" t="s">
        <v>458</v>
      </c>
      <c r="L52" s="159" t="s">
        <v>455</v>
      </c>
      <c r="M52" s="160" t="s">
        <v>18</v>
      </c>
      <c r="N52" s="161" t="s">
        <v>18</v>
      </c>
      <c r="O52" s="162" t="s">
        <v>18</v>
      </c>
      <c r="P52" s="163" t="s">
        <v>18</v>
      </c>
      <c r="Q52" s="168" t="s">
        <v>821</v>
      </c>
      <c r="R52" s="169" t="s">
        <v>821</v>
      </c>
      <c r="S52" s="169" t="s">
        <v>821</v>
      </c>
      <c r="T52" s="171" t="s">
        <v>821</v>
      </c>
      <c r="U52" s="153">
        <v>0</v>
      </c>
      <c r="V52" s="153"/>
      <c r="W52" s="164" t="str">
        <f t="shared" si="8"/>
        <v>TR</v>
      </c>
      <c r="X52" s="153">
        <f t="shared" si="9"/>
        <v>0</v>
      </c>
      <c r="Y52" s="153">
        <f t="shared" si="9"/>
        <v>0</v>
      </c>
      <c r="Z52" s="153">
        <f t="shared" si="9"/>
        <v>0</v>
      </c>
      <c r="AA52" s="153">
        <f t="shared" si="9"/>
        <v>0</v>
      </c>
      <c r="AB52" s="153">
        <f t="shared" si="9"/>
        <v>0</v>
      </c>
      <c r="AC52" s="153">
        <f t="shared" si="9"/>
        <v>0</v>
      </c>
      <c r="AD52" s="153">
        <f t="shared" si="9"/>
        <v>0</v>
      </c>
      <c r="AE52" s="153">
        <f t="shared" si="9"/>
        <v>0</v>
      </c>
      <c r="AF52" s="153">
        <f t="shared" si="9"/>
        <v>1</v>
      </c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63"/>
    </row>
    <row r="53" spans="2:43" ht="30">
      <c r="B53" s="166" t="s">
        <v>1672</v>
      </c>
      <c r="C53" s="17" t="s">
        <v>1673</v>
      </c>
      <c r="D53" s="67" t="s">
        <v>1674</v>
      </c>
      <c r="E53" s="154" t="s">
        <v>1650</v>
      </c>
      <c r="F53" s="140" t="s">
        <v>50</v>
      </c>
      <c r="G53" s="140" t="s">
        <v>50</v>
      </c>
      <c r="H53" s="167" t="s">
        <v>453</v>
      </c>
      <c r="I53" s="167" t="s">
        <v>691</v>
      </c>
      <c r="J53" s="167" t="s">
        <v>472</v>
      </c>
      <c r="K53" s="167" t="s">
        <v>458</v>
      </c>
      <c r="L53" s="167" t="s">
        <v>455</v>
      </c>
      <c r="M53" s="168" t="s">
        <v>18</v>
      </c>
      <c r="N53" s="143" t="s">
        <v>18</v>
      </c>
      <c r="O53" s="169" t="s">
        <v>18</v>
      </c>
      <c r="P53" s="145" t="s">
        <v>18</v>
      </c>
      <c r="Q53" s="168" t="s">
        <v>821</v>
      </c>
      <c r="R53" s="169" t="s">
        <v>821</v>
      </c>
      <c r="S53" s="169" t="s">
        <v>821</v>
      </c>
      <c r="T53" s="171" t="s">
        <v>821</v>
      </c>
      <c r="U53" s="153">
        <v>0</v>
      </c>
      <c r="V53" s="153"/>
      <c r="W53" s="164" t="str">
        <f t="shared" si="8"/>
        <v>TR</v>
      </c>
      <c r="X53" s="153">
        <f t="shared" si="9"/>
        <v>0</v>
      </c>
      <c r="Y53" s="153">
        <f t="shared" si="9"/>
        <v>0</v>
      </c>
      <c r="Z53" s="153">
        <f t="shared" si="9"/>
        <v>0</v>
      </c>
      <c r="AA53" s="153">
        <f t="shared" si="9"/>
        <v>0</v>
      </c>
      <c r="AB53" s="153">
        <f t="shared" si="9"/>
        <v>0</v>
      </c>
      <c r="AC53" s="153">
        <f t="shared" si="9"/>
        <v>0</v>
      </c>
      <c r="AD53" s="153">
        <f t="shared" si="9"/>
        <v>0</v>
      </c>
      <c r="AE53" s="153">
        <f t="shared" si="9"/>
        <v>0</v>
      </c>
      <c r="AF53" s="153">
        <f t="shared" si="9"/>
        <v>1</v>
      </c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45"/>
    </row>
    <row r="54" spans="2:43" ht="30">
      <c r="B54" s="156" t="s">
        <v>1675</v>
      </c>
      <c r="C54" s="65" t="s">
        <v>1676</v>
      </c>
      <c r="D54" s="66" t="s">
        <v>1677</v>
      </c>
      <c r="E54" s="157" t="s">
        <v>1678</v>
      </c>
      <c r="F54" s="158" t="s">
        <v>50</v>
      </c>
      <c r="G54" s="158" t="s">
        <v>50</v>
      </c>
      <c r="H54" s="159" t="s">
        <v>453</v>
      </c>
      <c r="I54" s="159" t="s">
        <v>691</v>
      </c>
      <c r="J54" s="159" t="s">
        <v>472</v>
      </c>
      <c r="K54" s="159" t="s">
        <v>458</v>
      </c>
      <c r="L54" s="159" t="s">
        <v>451</v>
      </c>
      <c r="M54" s="160" t="s">
        <v>18</v>
      </c>
      <c r="N54" s="161" t="s">
        <v>18</v>
      </c>
      <c r="O54" s="162" t="s">
        <v>18</v>
      </c>
      <c r="P54" s="163" t="s">
        <v>18</v>
      </c>
      <c r="Q54" s="168" t="s">
        <v>821</v>
      </c>
      <c r="R54" s="169" t="s">
        <v>821</v>
      </c>
      <c r="S54" s="169" t="s">
        <v>821</v>
      </c>
      <c r="T54" s="171" t="s">
        <v>821</v>
      </c>
      <c r="U54" s="153">
        <v>1</v>
      </c>
      <c r="V54" s="153"/>
      <c r="W54" s="164" t="str">
        <f t="shared" si="8"/>
        <v>TR</v>
      </c>
      <c r="X54" s="153">
        <f t="shared" si="9"/>
        <v>0</v>
      </c>
      <c r="Y54" s="153">
        <f t="shared" si="9"/>
        <v>0</v>
      </c>
      <c r="Z54" s="153">
        <f t="shared" si="9"/>
        <v>0</v>
      </c>
      <c r="AA54" s="153">
        <f t="shared" si="9"/>
        <v>0</v>
      </c>
      <c r="AB54" s="153">
        <f t="shared" si="9"/>
        <v>0</v>
      </c>
      <c r="AC54" s="153">
        <f t="shared" si="9"/>
        <v>0</v>
      </c>
      <c r="AD54" s="153">
        <f t="shared" si="9"/>
        <v>0</v>
      </c>
      <c r="AE54" s="153">
        <f t="shared" si="9"/>
        <v>0</v>
      </c>
      <c r="AF54" s="153">
        <f t="shared" si="9"/>
        <v>1</v>
      </c>
      <c r="AG54" s="153"/>
      <c r="AH54" s="153">
        <v>1</v>
      </c>
      <c r="AI54" s="153">
        <v>0</v>
      </c>
      <c r="AJ54" s="153">
        <v>0</v>
      </c>
      <c r="AK54" s="153">
        <v>1</v>
      </c>
      <c r="AL54" s="153">
        <v>0</v>
      </c>
      <c r="AM54" s="153">
        <v>0</v>
      </c>
      <c r="AN54" s="153"/>
      <c r="AO54" s="153" t="str">
        <f>IF(AH54=1,"A1",IF(AI54=1,"A2",IF(AJ54=1,"A3",0)))</f>
        <v>A1</v>
      </c>
      <c r="AP54" s="153" t="str">
        <f>IF(AK54=1,"B1",IF(AL54=1,"B2",IF(AM54=1,"B3",0)))</f>
        <v>B1</v>
      </c>
      <c r="AQ54" s="163" t="str">
        <f>CONCATENATE(AO54,";",AP54)</f>
        <v>A1;B1</v>
      </c>
    </row>
    <row r="55" spans="2:43">
      <c r="B55" s="241"/>
      <c r="C55" s="210"/>
      <c r="D55" s="206"/>
      <c r="E55" s="206"/>
      <c r="F55" s="167"/>
      <c r="G55" s="167"/>
      <c r="H55" s="2"/>
      <c r="I55" s="167"/>
      <c r="J55" s="167"/>
      <c r="K55" s="167"/>
      <c r="L55" s="2"/>
      <c r="M55" s="147"/>
      <c r="N55" s="143"/>
      <c r="O55" s="143"/>
      <c r="P55" s="145"/>
      <c r="Q55" s="147"/>
      <c r="R55" s="148"/>
      <c r="S55" s="149"/>
      <c r="T55" s="150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45"/>
    </row>
    <row r="56" spans="2:43">
      <c r="B56" s="166"/>
      <c r="C56" s="210"/>
      <c r="D56" s="206"/>
      <c r="E56" s="206"/>
      <c r="F56" s="167"/>
      <c r="G56" s="167"/>
      <c r="H56" s="2"/>
      <c r="I56" s="167"/>
      <c r="J56" s="167"/>
      <c r="K56" s="167"/>
      <c r="L56" s="2"/>
      <c r="M56" s="147"/>
      <c r="N56" s="143"/>
      <c r="O56" s="143"/>
      <c r="P56" s="145"/>
      <c r="Q56" s="147"/>
      <c r="R56" s="148"/>
      <c r="S56" s="149"/>
      <c r="T56" s="150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45"/>
    </row>
    <row r="57" spans="2:43">
      <c r="B57" s="166"/>
      <c r="C57" s="210"/>
      <c r="D57" s="206"/>
      <c r="E57" s="206"/>
      <c r="F57" s="167"/>
      <c r="G57" s="167"/>
      <c r="H57" s="2"/>
      <c r="I57" s="167"/>
      <c r="J57" s="167"/>
      <c r="K57" s="167"/>
      <c r="L57" s="2"/>
      <c r="M57" s="147"/>
      <c r="N57" s="143"/>
      <c r="O57" s="143"/>
      <c r="P57" s="145"/>
      <c r="Q57" s="147"/>
      <c r="R57" s="148"/>
      <c r="S57" s="149"/>
      <c r="T57" s="150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45"/>
    </row>
    <row r="61" spans="2:43">
      <c r="B61" s="20"/>
      <c r="C61" s="139"/>
      <c r="D61" s="139"/>
      <c r="E61" s="138"/>
      <c r="F61" s="140"/>
      <c r="G61" s="140"/>
      <c r="H61" s="141"/>
      <c r="I61" s="141"/>
      <c r="J61" s="141"/>
      <c r="K61" s="141"/>
      <c r="L61" s="141"/>
      <c r="M61" s="147"/>
      <c r="N61" s="143"/>
      <c r="O61" s="143"/>
      <c r="P61" s="145"/>
      <c r="Q61" s="147"/>
      <c r="R61" s="148"/>
      <c r="S61" s="149"/>
      <c r="T61" s="150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45"/>
    </row>
    <row r="62" spans="2:43">
      <c r="B62" s="20"/>
      <c r="C62" s="139"/>
      <c r="D62" s="139"/>
      <c r="E62" s="138"/>
      <c r="F62" s="140"/>
      <c r="G62" s="140"/>
      <c r="H62" s="141"/>
      <c r="I62" s="141"/>
      <c r="J62" s="141"/>
      <c r="K62" s="141"/>
      <c r="L62" s="141"/>
      <c r="M62" s="147"/>
      <c r="N62" s="143"/>
      <c r="O62" s="143"/>
      <c r="P62" s="145"/>
      <c r="Q62" s="147"/>
      <c r="R62" s="148"/>
      <c r="S62" s="149"/>
      <c r="T62" s="150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45"/>
    </row>
    <row r="63" spans="2:43">
      <c r="B63" s="20"/>
      <c r="C63" s="139"/>
      <c r="D63" s="139"/>
      <c r="E63" s="138"/>
      <c r="F63" s="140"/>
      <c r="G63" s="140"/>
      <c r="H63" s="141"/>
      <c r="I63" s="141"/>
      <c r="J63" s="141"/>
      <c r="K63" s="141"/>
      <c r="L63" s="141"/>
      <c r="M63" s="147"/>
      <c r="N63" s="143"/>
      <c r="O63" s="143"/>
      <c r="P63" s="145"/>
      <c r="Q63" s="147"/>
      <c r="R63" s="148"/>
      <c r="S63" s="149"/>
      <c r="T63" s="150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45"/>
    </row>
    <row r="64" spans="2:43" hidden="1">
      <c r="B64" s="138"/>
      <c r="C64" s="139" t="s">
        <v>267</v>
      </c>
      <c r="D64" s="139"/>
      <c r="E64" s="138"/>
      <c r="F64" s="140"/>
      <c r="G64" s="140"/>
      <c r="H64" s="141"/>
      <c r="I64" s="141"/>
      <c r="J64" s="141"/>
      <c r="K64" s="141"/>
      <c r="L64" s="141"/>
      <c r="M64" s="147"/>
      <c r="N64" s="143"/>
      <c r="O64" s="143"/>
      <c r="P64" s="145"/>
      <c r="Q64" s="147"/>
      <c r="R64" s="148"/>
      <c r="S64" s="149"/>
      <c r="T64" s="150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223">
        <f>SUMPRODUCT($U5:$U57,X5:X57)</f>
        <v>0</v>
      </c>
      <c r="AH64" s="153"/>
      <c r="AI64" s="153"/>
      <c r="AJ64" s="153"/>
      <c r="AK64" s="153"/>
      <c r="AL64" s="153"/>
      <c r="AM64" s="153"/>
      <c r="AN64" s="153"/>
      <c r="AO64" s="153"/>
      <c r="AP64" s="153"/>
      <c r="AQ64" s="145"/>
    </row>
    <row r="65" spans="3:33" hidden="1">
      <c r="C65" s="139" t="s">
        <v>278</v>
      </c>
      <c r="D65" s="139"/>
      <c r="E65" s="138"/>
      <c r="F65" s="140"/>
      <c r="G65" s="140"/>
      <c r="H65" s="141"/>
      <c r="I65" s="141"/>
      <c r="J65" s="141"/>
      <c r="K65" s="141"/>
      <c r="L65" s="141"/>
      <c r="M65" s="147"/>
      <c r="N65" s="143"/>
      <c r="O65" s="143"/>
      <c r="P65" s="145"/>
      <c r="Q65" s="147"/>
      <c r="R65" s="148"/>
      <c r="S65" s="149"/>
      <c r="T65" s="150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>
        <f>SUMPRODUCT($U5:$U57,Y5:Y57)</f>
        <v>1</v>
      </c>
    </row>
    <row r="66" spans="3:33" hidden="1">
      <c r="C66" s="139" t="s">
        <v>297</v>
      </c>
      <c r="D66" s="139"/>
      <c r="E66" s="138"/>
      <c r="F66" s="140"/>
      <c r="G66" s="140"/>
      <c r="H66" s="141"/>
      <c r="I66" s="141"/>
      <c r="J66" s="141"/>
      <c r="K66" s="141"/>
      <c r="L66" s="141"/>
      <c r="M66" s="147"/>
      <c r="N66" s="143"/>
      <c r="O66" s="143"/>
      <c r="P66" s="145"/>
      <c r="Q66" s="147"/>
      <c r="R66" s="148"/>
      <c r="S66" s="149"/>
      <c r="T66" s="150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>
        <f>SUMPRODUCT($U5:$U57,Z5:Z57)</f>
        <v>0</v>
      </c>
    </row>
    <row r="67" spans="3:33" hidden="1">
      <c r="C67" s="139" t="s">
        <v>304</v>
      </c>
      <c r="D67" s="139"/>
      <c r="E67" s="138"/>
      <c r="F67" s="140"/>
      <c r="G67" s="140"/>
      <c r="H67" s="141"/>
      <c r="I67" s="141"/>
      <c r="J67" s="141"/>
      <c r="K67" s="141"/>
      <c r="L67" s="141"/>
      <c r="M67" s="147"/>
      <c r="N67" s="143"/>
      <c r="O67" s="143"/>
      <c r="P67" s="145"/>
      <c r="Q67" s="147"/>
      <c r="R67" s="148"/>
      <c r="S67" s="149"/>
      <c r="T67" s="150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>
        <f>SUMPRODUCT($U5:$U57,AA5:AA57)</f>
        <v>0</v>
      </c>
    </row>
    <row r="68" spans="3:33" hidden="1">
      <c r="C68" s="139" t="s">
        <v>313</v>
      </c>
      <c r="D68" s="139"/>
      <c r="E68" s="138"/>
      <c r="F68" s="140"/>
      <c r="G68" s="140"/>
      <c r="H68" s="141"/>
      <c r="I68" s="141"/>
      <c r="J68" s="141"/>
      <c r="K68" s="141"/>
      <c r="L68" s="141"/>
      <c r="M68" s="147"/>
      <c r="N68" s="143"/>
      <c r="O68" s="143"/>
      <c r="P68" s="145"/>
      <c r="Q68" s="147"/>
      <c r="R68" s="148"/>
      <c r="S68" s="149"/>
      <c r="T68" s="150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>
        <f>SUMPRODUCT($U5:$U57,AB5:AB57)</f>
        <v>6</v>
      </c>
    </row>
    <row r="69" spans="3:33" hidden="1">
      <c r="C69" s="139" t="s">
        <v>338</v>
      </c>
      <c r="D69" s="139"/>
      <c r="E69" s="138"/>
      <c r="F69" s="140"/>
      <c r="G69" s="140"/>
      <c r="H69" s="141"/>
      <c r="I69" s="141"/>
      <c r="J69" s="141"/>
      <c r="K69" s="141"/>
      <c r="L69" s="141"/>
      <c r="M69" s="147"/>
      <c r="N69" s="143"/>
      <c r="O69" s="143"/>
      <c r="P69" s="145"/>
      <c r="Q69" s="147"/>
      <c r="R69" s="148"/>
      <c r="S69" s="149"/>
      <c r="T69" s="150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3"/>
      <c r="AG69" s="153">
        <f>SUMPRODUCT($U5:$U57,AC5:AC57)</f>
        <v>0</v>
      </c>
    </row>
    <row r="70" spans="3:33" hidden="1">
      <c r="C70" s="139" t="s">
        <v>347</v>
      </c>
      <c r="D70" s="139"/>
      <c r="E70" s="138"/>
      <c r="F70" s="140"/>
      <c r="G70" s="140"/>
      <c r="H70" s="141"/>
      <c r="I70" s="141"/>
      <c r="J70" s="141"/>
      <c r="K70" s="141"/>
      <c r="L70" s="141"/>
      <c r="M70" s="147"/>
      <c r="N70" s="143"/>
      <c r="O70" s="143"/>
      <c r="P70" s="145"/>
      <c r="Q70" s="147"/>
      <c r="R70" s="148"/>
      <c r="S70" s="149"/>
      <c r="T70" s="150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>
        <f>SUMPRODUCT($U5:$U57,AD5:AD57)</f>
        <v>1</v>
      </c>
    </row>
    <row r="71" spans="3:33" hidden="1">
      <c r="C71" s="139" t="s">
        <v>358</v>
      </c>
      <c r="D71" s="139"/>
      <c r="E71" s="138"/>
      <c r="F71" s="140"/>
      <c r="G71" s="140"/>
      <c r="H71" s="141"/>
      <c r="I71" s="141"/>
      <c r="J71" s="141"/>
      <c r="K71" s="141"/>
      <c r="L71" s="141"/>
      <c r="M71" s="147"/>
      <c r="N71" s="143"/>
      <c r="O71" s="143"/>
      <c r="P71" s="145"/>
      <c r="Q71" s="147"/>
      <c r="R71" s="148"/>
      <c r="S71" s="149"/>
      <c r="T71" s="150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>
        <f>SUMPRODUCT($U5:$U57,AE5:AE57)</f>
        <v>3</v>
      </c>
    </row>
    <row r="72" spans="3:33" hidden="1">
      <c r="C72" s="210" t="s">
        <v>371</v>
      </c>
      <c r="D72" s="139"/>
      <c r="E72" s="138"/>
      <c r="F72" s="140"/>
      <c r="G72" s="140"/>
      <c r="H72" s="141"/>
      <c r="I72" s="141"/>
      <c r="J72" s="141"/>
      <c r="K72" s="141"/>
      <c r="L72" s="141"/>
      <c r="M72" s="147"/>
      <c r="N72" s="143"/>
      <c r="O72" s="143"/>
      <c r="P72" s="145"/>
      <c r="Q72" s="147"/>
      <c r="R72" s="148"/>
      <c r="S72" s="149"/>
      <c r="T72" s="150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>
        <f>SUMPRODUCT($U5:$U57,AF5:AF57)</f>
        <v>2</v>
      </c>
    </row>
    <row r="73" spans="3:33">
      <c r="C73" s="139"/>
      <c r="D73" s="139"/>
      <c r="E73" s="138"/>
      <c r="F73" s="140"/>
      <c r="G73" s="140"/>
      <c r="H73" s="141"/>
      <c r="I73" s="141"/>
      <c r="J73" s="141"/>
      <c r="K73" s="141"/>
      <c r="L73" s="141"/>
      <c r="M73" s="147"/>
      <c r="N73" s="143"/>
      <c r="O73" s="143"/>
      <c r="P73" s="145"/>
      <c r="Q73" s="147"/>
      <c r="R73" s="148"/>
      <c r="S73" s="149"/>
      <c r="T73" s="150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223">
        <f>SUM(AG64:AG72)</f>
        <v>13</v>
      </c>
    </row>
  </sheetData>
  <sheetProtection algorithmName="SHA-512" hashValue="whXMkA7rehklFm6zNSy0CFquLtxTzbWTZDZ5UNX37ItA2oO4ftDrNdDlYkQyib328M4FlQ1Did1LTCNLAjhDWw==" saltValue="fMv4tXr2yuEvQZ6ihm6cHg==" spinCount="100000" sheet="1" objects="1" scenarios="1"/>
  <customSheetViews>
    <customSheetView guid="{D16302B5-0768-44A9-99C2-2B2765787124}" scale="80">
      <pane xSplit="2" ySplit="2" topLeftCell="C3" activePane="bottomRight" state="frozen"/>
      <selection pane="bottomRight" activeCell="A3" sqref="A3"/>
      <pageMargins left="0" right="0" top="0" bottom="0" header="0" footer="0"/>
      <pageSetup paperSize="9" orientation="portrait" horizontalDpi="4294967293" verticalDpi="4294967293" r:id="rId1"/>
    </customSheetView>
  </customSheetViews>
  <mergeCells count="10">
    <mergeCell ref="B28:C28"/>
    <mergeCell ref="B31:C31"/>
    <mergeCell ref="B35:C35"/>
    <mergeCell ref="B43:C43"/>
    <mergeCell ref="F2:K2"/>
    <mergeCell ref="B6:C6"/>
    <mergeCell ref="B9:C9"/>
    <mergeCell ref="B13:C13"/>
    <mergeCell ref="B16:C16"/>
    <mergeCell ref="B19:C19"/>
  </mergeCells>
  <dataValidations count="7">
    <dataValidation allowBlank="1" showInputMessage="1" showErrorMessage="1" prompt="Tijelo nadležno za donošenje akata o naknadi" sqref="F3" xr:uid="{00000000-0002-0000-0600-000000000000}"/>
    <dataValidation allowBlank="1" showInputMessage="1" showErrorMessage="1" promptTitle="Temelj iznosa naknade" prompt="DD = dohodak ili osnovica za doprinose_x000a_PO = proračunska osnovica_x000a_S1 = osnovica iz ZSS-a, ZMN_x000a_S2 = osnovica iz ZSS-a, ostalo_x000a_SP = specijalna osnovica_x000a_TR = stvarni ili administrativno određeni troškovi_x000a__x000a_#VM= usklađuje se s &quot;aktualnom vrijednošću mirovine&quot;_x000a_" sqref="K3" xr:uid="{00000000-0002-0000-0600-000001000000}"/>
    <dataValidation allowBlank="1" showInputMessage="1" showErrorMessage="1" promptTitle="Provjera materijalnog stanja:" prompt="ne = nema provjere materijalnog stanja_x000a_D = provjera dohotka_x000a_D+I = provjera dohotka i imovine" sqref="J3" xr:uid="{00000000-0002-0000-0600-000002000000}"/>
    <dataValidation allowBlank="1" showInputMessage="1" showErrorMessage="1" promptTitle="Temelj dodjele naknade:" prompt="OS = socijalno osiguranje_x000a_SI = socijalna isključenost_x000a_KS = „kategorijalni“ ili „statusni“ uvjeti" sqref="I3" xr:uid="{00000000-0002-0000-0600-000003000000}"/>
    <dataValidation allowBlank="1" showInputMessage="1" showErrorMessage="1" promptTitle="Vrsta naknade:" prompt="NN = novčana naknada_x000a_SU = subvencija troška usluge ili robe _x000a_TN = naknada prethodno nastalih troškova_x000a_UR = pružena usluga ili darovana roba_x000a_KS = naknada za obavljene socijalne usluge" sqref="H3" xr:uid="{00000000-0002-0000-0600-000004000000}"/>
    <dataValidation allowBlank="1" showInputMessage="1" showErrorMessage="1" prompt="Tijelo nadležno za administraciju i isplatu naknade" sqref="G3" xr:uid="{00000000-0002-0000-0600-000005000000}"/>
    <dataValidation allowBlank="1" showInputMessage="1" showErrorMessage="1" promptTitle="Podaci" prompt="Rezultat vrednovanja dostupnosti podataka. Za objašnjenje vidjeti Urban, Pezer i Bezeredi (2017): Pregled naknada socijalne zaštite u Hrvatskoj_x000a_" sqref="AQ3" xr:uid="{00000000-0002-0000-0600-000006000000}"/>
  </dataValidations>
  <pageMargins left="0.7" right="0.7" top="0.75" bottom="0.75" header="0.3" footer="0.3"/>
  <pageSetup paperSize="9" orientation="portrait" horizontalDpi="4294967293" verticalDpi="4294967293"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AQ66"/>
  <sheetViews>
    <sheetView showGridLines="0" showRowColHeaders="0" zoomScale="80" zoomScaleNormal="80" workbookViewId="0">
      <pane xSplit="3" ySplit="4" topLeftCell="D5" activePane="bottomRight" state="frozen"/>
      <selection pane="bottomRight" activeCell="B4" sqref="B4"/>
      <selection pane="bottomLeft" activeCell="B4" sqref="B4"/>
      <selection pane="topRight" activeCell="B4" sqref="B4"/>
    </sheetView>
  </sheetViews>
  <sheetFormatPr defaultColWidth="8.7109375" defaultRowHeight="15"/>
  <cols>
    <col min="1" max="1" width="3" style="6" customWidth="1"/>
    <col min="2" max="2" width="16.140625" style="16" customWidth="1"/>
    <col min="3" max="3" width="45.140625" style="19" customWidth="1"/>
    <col min="4" max="4" width="49.42578125" style="19" customWidth="1"/>
    <col min="5" max="5" width="21.42578125" style="16" customWidth="1"/>
    <col min="6" max="6" width="10.42578125" style="7" customWidth="1"/>
    <col min="7" max="7" width="10.85546875" style="7" customWidth="1"/>
    <col min="8" max="8" width="13.140625" style="8" customWidth="1"/>
    <col min="9" max="12" width="12.42578125" style="8" customWidth="1"/>
    <col min="13" max="13" width="16.140625" style="37" customWidth="1"/>
    <col min="14" max="14" width="18.7109375" style="9" customWidth="1"/>
    <col min="15" max="15" width="16.42578125" style="9" customWidth="1"/>
    <col min="16" max="16" width="16.42578125" style="31" customWidth="1"/>
    <col min="17" max="17" width="16.140625" style="37" hidden="1" customWidth="1"/>
    <col min="18" max="18" width="18.7109375" style="10" hidden="1" customWidth="1"/>
    <col min="19" max="19" width="18.42578125" style="4" hidden="1" customWidth="1"/>
    <col min="20" max="20" width="16.42578125" style="33" hidden="1" customWidth="1"/>
    <col min="21" max="21" width="10.140625" style="6" hidden="1" customWidth="1"/>
    <col min="22" max="32" width="3.85546875" style="6" hidden="1" customWidth="1"/>
    <col min="33" max="33" width="8.7109375" style="6" hidden="1" customWidth="1"/>
    <col min="34" max="39" width="5.42578125" style="6" hidden="1" customWidth="1"/>
    <col min="40" max="42" width="5.28515625" style="6" hidden="1" customWidth="1"/>
    <col min="43" max="43" width="11.42578125" style="31" customWidth="1"/>
    <col min="44" max="16384" width="8.7109375" style="6"/>
  </cols>
  <sheetData>
    <row r="1" spans="2:43" ht="4.5" customHeight="1">
      <c r="B1" s="138"/>
      <c r="C1" s="78"/>
      <c r="D1" s="139"/>
      <c r="E1" s="138"/>
      <c r="F1" s="140"/>
      <c r="G1" s="140"/>
      <c r="H1" s="141"/>
      <c r="I1" s="141"/>
      <c r="J1" s="141"/>
      <c r="K1" s="141"/>
      <c r="L1" s="141"/>
      <c r="M1" s="147"/>
      <c r="N1" s="143"/>
      <c r="O1" s="143"/>
      <c r="P1" s="145"/>
      <c r="Q1" s="147"/>
      <c r="R1" s="148"/>
      <c r="S1" s="149"/>
      <c r="T1" s="150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45"/>
    </row>
    <row r="2" spans="2:43" ht="16.5" customHeight="1">
      <c r="B2" s="138"/>
      <c r="C2" s="78"/>
      <c r="D2" s="139"/>
      <c r="E2" s="138"/>
      <c r="F2" s="121" t="s">
        <v>412</v>
      </c>
      <c r="G2" s="122"/>
      <c r="H2" s="122"/>
      <c r="I2" s="122"/>
      <c r="J2" s="122"/>
      <c r="K2" s="123"/>
      <c r="L2" s="141"/>
      <c r="M2" s="147"/>
      <c r="N2" s="143"/>
      <c r="O2" s="143"/>
      <c r="P2" s="145"/>
      <c r="Q2" s="147"/>
      <c r="R2" s="148"/>
      <c r="S2" s="149"/>
      <c r="T2" s="150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45"/>
    </row>
    <row r="3" spans="2:43" s="5" customFormat="1" ht="17.45" customHeight="1">
      <c r="B3" s="88" t="s">
        <v>413</v>
      </c>
      <c r="C3" s="89" t="s">
        <v>414</v>
      </c>
      <c r="D3" s="90" t="s">
        <v>415</v>
      </c>
      <c r="E3" s="90" t="s">
        <v>416</v>
      </c>
      <c r="F3" s="91" t="s">
        <v>417</v>
      </c>
      <c r="G3" s="92" t="s">
        <v>418</v>
      </c>
      <c r="H3" s="92" t="s">
        <v>419</v>
      </c>
      <c r="I3" s="92" t="s">
        <v>420</v>
      </c>
      <c r="J3" s="92" t="s">
        <v>421</v>
      </c>
      <c r="K3" s="93" t="s">
        <v>422</v>
      </c>
      <c r="L3" s="94" t="s">
        <v>423</v>
      </c>
      <c r="M3" s="99" t="s">
        <v>440</v>
      </c>
      <c r="N3" s="94" t="s">
        <v>441</v>
      </c>
      <c r="O3" s="94" t="s">
        <v>442</v>
      </c>
      <c r="P3" s="102" t="s">
        <v>443</v>
      </c>
      <c r="Q3" s="142" t="s">
        <v>444</v>
      </c>
      <c r="R3" s="144" t="s">
        <v>445</v>
      </c>
      <c r="S3" s="144" t="s">
        <v>446</v>
      </c>
      <c r="T3" s="225" t="s">
        <v>447</v>
      </c>
      <c r="U3" s="226" t="s">
        <v>448</v>
      </c>
      <c r="V3" s="154" t="s">
        <v>449</v>
      </c>
      <c r="W3" s="154"/>
      <c r="X3" s="154" t="s">
        <v>450</v>
      </c>
      <c r="Y3" s="154" t="s">
        <v>451</v>
      </c>
      <c r="Z3" s="154" t="s">
        <v>452</v>
      </c>
      <c r="AA3" s="154" t="s">
        <v>453</v>
      </c>
      <c r="AB3" s="154" t="s">
        <v>454</v>
      </c>
      <c r="AC3" s="154" t="s">
        <v>455</v>
      </c>
      <c r="AD3" s="154" t="s">
        <v>456</v>
      </c>
      <c r="AE3" s="154" t="s">
        <v>457</v>
      </c>
      <c r="AF3" s="154" t="s">
        <v>458</v>
      </c>
      <c r="AG3" s="154"/>
      <c r="AH3" s="154" t="s">
        <v>459</v>
      </c>
      <c r="AI3" s="154" t="s">
        <v>460</v>
      </c>
      <c r="AJ3" s="154" t="s">
        <v>461</v>
      </c>
      <c r="AK3" s="154" t="s">
        <v>462</v>
      </c>
      <c r="AL3" s="154" t="s">
        <v>463</v>
      </c>
      <c r="AM3" s="154" t="s">
        <v>464</v>
      </c>
      <c r="AN3" s="154"/>
      <c r="AO3" s="154"/>
      <c r="AP3" s="154"/>
      <c r="AQ3" s="102" t="s">
        <v>465</v>
      </c>
    </row>
    <row r="4" spans="2:43" ht="17.45" customHeight="1">
      <c r="B4" s="103" t="s">
        <v>105</v>
      </c>
      <c r="C4" s="103"/>
      <c r="D4" s="139"/>
      <c r="E4" s="138"/>
      <c r="F4" s="140"/>
      <c r="G4" s="140"/>
      <c r="H4" s="141"/>
      <c r="I4" s="141"/>
      <c r="J4" s="141"/>
      <c r="K4" s="141"/>
      <c r="L4" s="141"/>
      <c r="M4" s="147"/>
      <c r="N4" s="143"/>
      <c r="O4" s="143"/>
      <c r="P4" s="145"/>
      <c r="Q4" s="147"/>
      <c r="R4" s="148"/>
      <c r="S4" s="149"/>
      <c r="T4" s="150"/>
      <c r="U4" s="227"/>
      <c r="V4" s="152"/>
      <c r="W4" s="152"/>
      <c r="X4" s="153"/>
      <c r="Y4" s="153"/>
      <c r="Z4" s="155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45"/>
    </row>
    <row r="5" spans="2:43">
      <c r="B5" s="166"/>
      <c r="C5" s="210"/>
      <c r="D5" s="206"/>
      <c r="E5" s="206"/>
      <c r="F5" s="167"/>
      <c r="G5" s="167"/>
      <c r="H5" s="2"/>
      <c r="I5" s="167"/>
      <c r="J5" s="167"/>
      <c r="K5" s="167"/>
      <c r="L5" s="2"/>
      <c r="M5" s="147"/>
      <c r="N5" s="143"/>
      <c r="O5" s="143"/>
      <c r="P5" s="145"/>
      <c r="Q5" s="147"/>
      <c r="R5" s="148"/>
      <c r="S5" s="149"/>
      <c r="T5" s="150"/>
      <c r="U5" s="227"/>
      <c r="V5" s="152"/>
      <c r="W5" s="152"/>
      <c r="X5" s="153"/>
      <c r="Y5" s="153"/>
      <c r="Z5" s="155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45"/>
    </row>
    <row r="6" spans="2:43" ht="27" customHeight="1">
      <c r="B6" s="124" t="s">
        <v>267</v>
      </c>
      <c r="C6" s="124"/>
      <c r="D6" s="170"/>
      <c r="E6" s="170"/>
      <c r="F6" s="167"/>
      <c r="G6" s="167"/>
      <c r="H6" s="167"/>
      <c r="I6" s="167"/>
      <c r="J6" s="167"/>
      <c r="K6" s="167"/>
      <c r="L6" s="167"/>
      <c r="M6" s="168"/>
      <c r="N6" s="143"/>
      <c r="O6" s="143"/>
      <c r="P6" s="171"/>
      <c r="Q6" s="168"/>
      <c r="R6" s="143"/>
      <c r="S6" s="169"/>
      <c r="T6" s="171"/>
      <c r="U6" s="21"/>
      <c r="V6" s="21"/>
      <c r="W6" s="21"/>
      <c r="X6" s="153"/>
      <c r="Y6" s="153"/>
      <c r="Z6" s="155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71"/>
    </row>
    <row r="7" spans="2:43">
      <c r="B7" s="24"/>
      <c r="C7" s="153"/>
      <c r="D7" s="170"/>
      <c r="E7" s="170"/>
      <c r="F7" s="167"/>
      <c r="G7" s="167"/>
      <c r="H7" s="167"/>
      <c r="I7" s="167"/>
      <c r="J7" s="167"/>
      <c r="K7" s="167"/>
      <c r="L7" s="167"/>
      <c r="M7" s="168"/>
      <c r="N7" s="143"/>
      <c r="O7" s="143"/>
      <c r="P7" s="171"/>
      <c r="Q7" s="168"/>
      <c r="R7" s="143"/>
      <c r="S7" s="169"/>
      <c r="T7" s="171"/>
      <c r="U7" s="21"/>
      <c r="V7" s="21"/>
      <c r="W7" s="21"/>
      <c r="X7" s="153"/>
      <c r="Y7" s="153"/>
      <c r="Z7" s="155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71"/>
    </row>
    <row r="8" spans="2:43">
      <c r="B8" s="166"/>
      <c r="C8" s="210"/>
      <c r="D8" s="206"/>
      <c r="E8" s="206"/>
      <c r="F8" s="167"/>
      <c r="G8" s="167"/>
      <c r="H8" s="2"/>
      <c r="I8" s="167"/>
      <c r="J8" s="167"/>
      <c r="K8" s="167"/>
      <c r="L8" s="2"/>
      <c r="M8" s="147"/>
      <c r="N8" s="143"/>
      <c r="O8" s="143"/>
      <c r="P8" s="145"/>
      <c r="Q8" s="147"/>
      <c r="R8" s="148"/>
      <c r="S8" s="149"/>
      <c r="T8" s="150"/>
      <c r="U8" s="164"/>
      <c r="V8" s="164"/>
      <c r="W8" s="164" t="str">
        <f>LEFT(B8,2)</f>
        <v/>
      </c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45"/>
    </row>
    <row r="9" spans="2:43" ht="27" customHeight="1">
      <c r="B9" s="124" t="s">
        <v>278</v>
      </c>
      <c r="C9" s="124"/>
      <c r="D9" s="206"/>
      <c r="E9" s="206"/>
      <c r="F9" s="167"/>
      <c r="G9" s="167"/>
      <c r="H9" s="167"/>
      <c r="I9" s="167"/>
      <c r="J9" s="167"/>
      <c r="K9" s="167"/>
      <c r="L9" s="167"/>
      <c r="M9" s="168"/>
      <c r="N9" s="169"/>
      <c r="O9" s="169"/>
      <c r="P9" s="171"/>
      <c r="Q9" s="168"/>
      <c r="R9" s="169"/>
      <c r="S9" s="169"/>
      <c r="T9" s="171"/>
      <c r="U9" s="164"/>
      <c r="V9" s="164"/>
      <c r="W9" s="164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71"/>
    </row>
    <row r="10" spans="2:43">
      <c r="B10" s="22"/>
      <c r="C10" s="153"/>
      <c r="D10" s="206"/>
      <c r="E10" s="206"/>
      <c r="F10" s="167"/>
      <c r="G10" s="167"/>
      <c r="H10" s="167"/>
      <c r="I10" s="167"/>
      <c r="J10" s="167"/>
      <c r="K10" s="167"/>
      <c r="L10" s="167"/>
      <c r="M10" s="168"/>
      <c r="N10" s="169"/>
      <c r="O10" s="169"/>
      <c r="P10" s="171"/>
      <c r="Q10" s="168"/>
      <c r="R10" s="169"/>
      <c r="S10" s="169"/>
      <c r="T10" s="171"/>
      <c r="U10" s="164"/>
      <c r="V10" s="164"/>
      <c r="W10" s="164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71"/>
    </row>
    <row r="11" spans="2:43">
      <c r="B11" s="166"/>
      <c r="C11" s="210"/>
      <c r="D11" s="206"/>
      <c r="E11" s="206"/>
      <c r="F11" s="167"/>
      <c r="G11" s="167"/>
      <c r="H11" s="2"/>
      <c r="I11" s="167"/>
      <c r="J11" s="167"/>
      <c r="K11" s="167"/>
      <c r="L11" s="2"/>
      <c r="M11" s="147"/>
      <c r="N11" s="143"/>
      <c r="O11" s="143"/>
      <c r="P11" s="145"/>
      <c r="Q11" s="147"/>
      <c r="R11" s="148"/>
      <c r="S11" s="149"/>
      <c r="T11" s="150"/>
      <c r="U11" s="143"/>
      <c r="V11" s="151"/>
      <c r="W11" s="164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45"/>
    </row>
    <row r="12" spans="2:43" ht="27" customHeight="1">
      <c r="B12" s="124" t="s">
        <v>297</v>
      </c>
      <c r="C12" s="124"/>
      <c r="D12" s="17"/>
      <c r="E12" s="18"/>
      <c r="F12" s="2"/>
      <c r="G12" s="2"/>
      <c r="H12" s="167"/>
      <c r="I12" s="167"/>
      <c r="J12" s="167"/>
      <c r="K12" s="167"/>
      <c r="L12" s="167"/>
      <c r="M12" s="168"/>
      <c r="N12" s="143"/>
      <c r="O12" s="169"/>
      <c r="P12" s="171"/>
      <c r="Q12" s="168"/>
      <c r="R12" s="148"/>
      <c r="S12" s="169"/>
      <c r="T12" s="171"/>
      <c r="U12" s="143"/>
      <c r="V12" s="151"/>
      <c r="W12" s="164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71"/>
    </row>
    <row r="13" spans="2:43">
      <c r="B13" s="24"/>
      <c r="C13" s="153"/>
      <c r="D13" s="17"/>
      <c r="E13" s="18"/>
      <c r="F13" s="2"/>
      <c r="G13" s="2"/>
      <c r="H13" s="167"/>
      <c r="I13" s="167"/>
      <c r="J13" s="167"/>
      <c r="K13" s="167"/>
      <c r="L13" s="167"/>
      <c r="M13" s="168"/>
      <c r="N13" s="143"/>
      <c r="O13" s="169"/>
      <c r="P13" s="171"/>
      <c r="Q13" s="168"/>
      <c r="R13" s="148"/>
      <c r="S13" s="169"/>
      <c r="T13" s="171"/>
      <c r="U13" s="143"/>
      <c r="V13" s="151"/>
      <c r="W13" s="164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71"/>
    </row>
    <row r="14" spans="2:43" s="14" customFormat="1">
      <c r="B14" s="209"/>
      <c r="C14" s="210"/>
      <c r="D14" s="210"/>
      <c r="E14" s="210"/>
      <c r="F14" s="167"/>
      <c r="G14" s="167"/>
      <c r="H14" s="167"/>
      <c r="I14" s="167"/>
      <c r="J14" s="167"/>
      <c r="K14" s="167"/>
      <c r="L14" s="167"/>
      <c r="M14" s="248"/>
      <c r="N14" s="210"/>
      <c r="O14" s="210"/>
      <c r="P14" s="249"/>
      <c r="Q14" s="248"/>
      <c r="R14" s="210"/>
      <c r="S14" s="210"/>
      <c r="T14" s="249"/>
      <c r="U14" s="143"/>
      <c r="V14" s="151"/>
      <c r="W14" s="164"/>
      <c r="X14" s="153"/>
      <c r="Y14" s="153"/>
      <c r="Z14" s="153"/>
      <c r="AA14" s="153"/>
      <c r="AB14" s="153"/>
      <c r="AC14" s="153"/>
      <c r="AD14" s="153"/>
      <c r="AE14" s="153"/>
      <c r="AF14" s="153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49"/>
    </row>
    <row r="15" spans="2:43" ht="27" customHeight="1">
      <c r="B15" s="124" t="s">
        <v>304</v>
      </c>
      <c r="C15" s="124"/>
      <c r="D15" s="138"/>
      <c r="E15" s="138"/>
      <c r="F15" s="141"/>
      <c r="G15" s="141"/>
      <c r="H15" s="167"/>
      <c r="I15" s="167"/>
      <c r="J15" s="167"/>
      <c r="K15" s="167"/>
      <c r="L15" s="2"/>
      <c r="M15" s="147"/>
      <c r="N15" s="143"/>
      <c r="O15" s="143"/>
      <c r="P15" s="145"/>
      <c r="Q15" s="147"/>
      <c r="R15" s="148"/>
      <c r="S15" s="149"/>
      <c r="T15" s="150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45"/>
    </row>
    <row r="16" spans="2:43" ht="30" customHeight="1">
      <c r="B16" s="156" t="s">
        <v>1679</v>
      </c>
      <c r="C16" s="65" t="s">
        <v>1680</v>
      </c>
      <c r="D16" s="66" t="s">
        <v>1681</v>
      </c>
      <c r="E16" s="157" t="s">
        <v>1682</v>
      </c>
      <c r="F16" s="158" t="s">
        <v>104</v>
      </c>
      <c r="G16" s="158" t="s">
        <v>104</v>
      </c>
      <c r="H16" s="159" t="s">
        <v>470</v>
      </c>
      <c r="I16" s="159" t="s">
        <v>691</v>
      </c>
      <c r="J16" s="159" t="s">
        <v>472</v>
      </c>
      <c r="K16" s="159" t="s">
        <v>623</v>
      </c>
      <c r="L16" s="159" t="s">
        <v>453</v>
      </c>
      <c r="M16" s="160" t="s">
        <v>18</v>
      </c>
      <c r="N16" s="161" t="s">
        <v>18</v>
      </c>
      <c r="O16" s="162">
        <v>72800</v>
      </c>
      <c r="P16" s="163" t="s">
        <v>1683</v>
      </c>
      <c r="Q16" s="168" t="s">
        <v>821</v>
      </c>
      <c r="R16" s="169" t="s">
        <v>821</v>
      </c>
      <c r="S16" s="169" t="s">
        <v>821</v>
      </c>
      <c r="T16" s="171" t="s">
        <v>821</v>
      </c>
      <c r="U16" s="143">
        <v>1</v>
      </c>
      <c r="V16" s="151"/>
      <c r="W16" s="164" t="str">
        <f>LEFT(B16,2)</f>
        <v>SA</v>
      </c>
      <c r="X16" s="153">
        <f t="shared" ref="X16:AF16" si="0">IF($W16=X$3,1,0)</f>
        <v>0</v>
      </c>
      <c r="Y16" s="153">
        <f t="shared" si="0"/>
        <v>0</v>
      </c>
      <c r="Z16" s="153">
        <f t="shared" si="0"/>
        <v>0</v>
      </c>
      <c r="AA16" s="153">
        <f t="shared" si="0"/>
        <v>0</v>
      </c>
      <c r="AB16" s="153">
        <f t="shared" si="0"/>
        <v>0</v>
      </c>
      <c r="AC16" s="153">
        <f t="shared" si="0"/>
        <v>0</v>
      </c>
      <c r="AD16" s="153">
        <f t="shared" si="0"/>
        <v>0</v>
      </c>
      <c r="AE16" s="153">
        <f t="shared" si="0"/>
        <v>1</v>
      </c>
      <c r="AF16" s="153">
        <f t="shared" si="0"/>
        <v>0</v>
      </c>
      <c r="AG16" s="153"/>
      <c r="AH16" s="153">
        <v>1</v>
      </c>
      <c r="AI16" s="153">
        <v>0</v>
      </c>
      <c r="AJ16" s="153">
        <v>0</v>
      </c>
      <c r="AK16" s="153">
        <v>0</v>
      </c>
      <c r="AL16" s="153">
        <v>0</v>
      </c>
      <c r="AM16" s="153">
        <v>1</v>
      </c>
      <c r="AN16" s="153"/>
      <c r="AO16" s="153" t="str">
        <f>IF(AH16=1,"A1",IF(AI16=1,"A2",IF(AJ16=1,"A3",0)))</f>
        <v>A1</v>
      </c>
      <c r="AP16" s="153" t="str">
        <f>IF(AK16=1,"B1",IF(AL16=1,"B2",IF(AM16=1,"B3",0)))</f>
        <v>B3</v>
      </c>
      <c r="AQ16" s="163" t="str">
        <f>CONCATENATE(AO16,";",AP16)</f>
        <v>A1;B3</v>
      </c>
    </row>
    <row r="17" spans="2:43">
      <c r="B17" s="209"/>
      <c r="C17" s="254"/>
      <c r="D17" s="138"/>
      <c r="E17" s="138"/>
      <c r="F17" s="141"/>
      <c r="G17" s="141"/>
      <c r="H17" s="167"/>
      <c r="I17" s="167"/>
      <c r="J17" s="167"/>
      <c r="K17" s="167"/>
      <c r="L17" s="141"/>
      <c r="M17" s="168"/>
      <c r="N17" s="169"/>
      <c r="O17" s="169"/>
      <c r="P17" s="171"/>
      <c r="Q17" s="168"/>
      <c r="R17" s="169"/>
      <c r="S17" s="169"/>
      <c r="T17" s="171"/>
      <c r="U17" s="143"/>
      <c r="V17" s="151"/>
      <c r="W17" s="164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71"/>
    </row>
    <row r="18" spans="2:43">
      <c r="B18" s="166"/>
      <c r="C18" s="210"/>
      <c r="D18" s="206"/>
      <c r="E18" s="206"/>
      <c r="F18" s="167"/>
      <c r="G18" s="167"/>
      <c r="H18" s="2"/>
      <c r="I18" s="167"/>
      <c r="J18" s="167"/>
      <c r="K18" s="167"/>
      <c r="L18" s="2"/>
      <c r="M18" s="147"/>
      <c r="N18" s="143"/>
      <c r="O18" s="143"/>
      <c r="P18" s="145"/>
      <c r="Q18" s="147"/>
      <c r="R18" s="143"/>
      <c r="S18" s="143"/>
      <c r="T18" s="145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45"/>
    </row>
    <row r="19" spans="2:43" ht="27" customHeight="1">
      <c r="B19" s="124" t="s">
        <v>313</v>
      </c>
      <c r="C19" s="124"/>
      <c r="D19" s="206"/>
      <c r="E19" s="206"/>
      <c r="F19" s="167"/>
      <c r="G19" s="167"/>
      <c r="H19" s="2"/>
      <c r="I19" s="167"/>
      <c r="J19" s="167"/>
      <c r="K19" s="167"/>
      <c r="L19" s="2"/>
      <c r="M19" s="207"/>
      <c r="N19" s="208"/>
      <c r="O19" s="143"/>
      <c r="P19" s="237"/>
      <c r="Q19" s="207"/>
      <c r="R19" s="208"/>
      <c r="S19" s="143"/>
      <c r="T19" s="237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237"/>
    </row>
    <row r="20" spans="2:43">
      <c r="B20" s="166"/>
      <c r="C20" s="210"/>
      <c r="D20" s="206"/>
      <c r="E20" s="206"/>
      <c r="F20" s="167"/>
      <c r="G20" s="167"/>
      <c r="H20" s="2"/>
      <c r="I20" s="167"/>
      <c r="J20" s="167"/>
      <c r="K20" s="167"/>
      <c r="L20" s="2"/>
      <c r="M20" s="147"/>
      <c r="N20" s="143"/>
      <c r="O20" s="143"/>
      <c r="P20" s="145"/>
      <c r="Q20" s="147"/>
      <c r="R20" s="143"/>
      <c r="S20" s="143"/>
      <c r="T20" s="145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45"/>
    </row>
    <row r="21" spans="2:43">
      <c r="B21" s="166"/>
      <c r="C21" s="210"/>
      <c r="D21" s="206"/>
      <c r="E21" s="206"/>
      <c r="F21" s="167"/>
      <c r="G21" s="167"/>
      <c r="H21" s="2"/>
      <c r="I21" s="167"/>
      <c r="J21" s="167"/>
      <c r="K21" s="167"/>
      <c r="L21" s="2"/>
      <c r="M21" s="147"/>
      <c r="N21" s="143"/>
      <c r="O21" s="143"/>
      <c r="P21" s="145"/>
      <c r="Q21" s="147"/>
      <c r="R21" s="143"/>
      <c r="S21" s="143"/>
      <c r="T21" s="145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45"/>
    </row>
    <row r="22" spans="2:43" ht="27" customHeight="1">
      <c r="B22" s="124" t="s">
        <v>338</v>
      </c>
      <c r="C22" s="124"/>
      <c r="D22" s="206"/>
      <c r="E22" s="239"/>
      <c r="F22" s="167"/>
      <c r="G22" s="167"/>
      <c r="H22" s="167"/>
      <c r="I22" s="167"/>
      <c r="J22" s="167"/>
      <c r="K22" s="167"/>
      <c r="L22" s="167"/>
      <c r="M22" s="168"/>
      <c r="N22" s="143"/>
      <c r="O22" s="169"/>
      <c r="P22" s="145"/>
      <c r="Q22" s="168"/>
      <c r="R22" s="143"/>
      <c r="S22" s="169"/>
      <c r="T22" s="145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45"/>
    </row>
    <row r="23" spans="2:43">
      <c r="B23" s="138"/>
      <c r="C23" s="138"/>
      <c r="D23" s="138"/>
      <c r="E23" s="138"/>
      <c r="F23" s="141"/>
      <c r="G23" s="141"/>
      <c r="H23" s="167"/>
      <c r="I23" s="167"/>
      <c r="J23" s="167"/>
      <c r="K23" s="167"/>
      <c r="L23" s="2"/>
      <c r="M23" s="147"/>
      <c r="N23" s="143"/>
      <c r="O23" s="143"/>
      <c r="P23" s="145"/>
      <c r="Q23" s="147"/>
      <c r="R23" s="143"/>
      <c r="S23" s="143"/>
      <c r="T23" s="145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45"/>
    </row>
    <row r="24" spans="2:43">
      <c r="B24" s="138"/>
      <c r="C24" s="138"/>
      <c r="D24" s="138"/>
      <c r="E24" s="138"/>
      <c r="F24" s="141"/>
      <c r="G24" s="141"/>
      <c r="H24" s="167"/>
      <c r="I24" s="167"/>
      <c r="J24" s="167"/>
      <c r="K24" s="167"/>
      <c r="L24" s="2"/>
      <c r="M24" s="147"/>
      <c r="N24" s="143"/>
      <c r="O24" s="143"/>
      <c r="P24" s="145"/>
      <c r="Q24" s="147"/>
      <c r="R24" s="143"/>
      <c r="S24" s="143"/>
      <c r="T24" s="145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45"/>
    </row>
    <row r="25" spans="2:43" ht="27" customHeight="1">
      <c r="B25" s="124" t="s">
        <v>347</v>
      </c>
      <c r="C25" s="124"/>
      <c r="D25" s="206"/>
      <c r="E25" s="206"/>
      <c r="F25" s="167"/>
      <c r="G25" s="167"/>
      <c r="H25" s="2"/>
      <c r="I25" s="167"/>
      <c r="J25" s="167"/>
      <c r="K25" s="167"/>
      <c r="L25" s="2"/>
      <c r="M25" s="147"/>
      <c r="N25" s="143"/>
      <c r="O25" s="143"/>
      <c r="P25" s="145"/>
      <c r="Q25" s="147"/>
      <c r="R25" s="143"/>
      <c r="S25" s="143"/>
      <c r="T25" s="145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45"/>
    </row>
    <row r="26" spans="2:43" ht="30">
      <c r="B26" s="156" t="s">
        <v>1684</v>
      </c>
      <c r="C26" s="65" t="s">
        <v>1685</v>
      </c>
      <c r="D26" s="66" t="s">
        <v>1686</v>
      </c>
      <c r="E26" s="157" t="s">
        <v>1687</v>
      </c>
      <c r="F26" s="158" t="s">
        <v>104</v>
      </c>
      <c r="G26" s="158" t="s">
        <v>1688</v>
      </c>
      <c r="H26" s="159" t="s">
        <v>453</v>
      </c>
      <c r="I26" s="159" t="s">
        <v>1238</v>
      </c>
      <c r="J26" s="159" t="s">
        <v>692</v>
      </c>
      <c r="K26" s="159" t="s">
        <v>623</v>
      </c>
      <c r="L26" s="159" t="s">
        <v>1232</v>
      </c>
      <c r="M26" s="160" t="s">
        <v>18</v>
      </c>
      <c r="N26" s="161" t="s">
        <v>18</v>
      </c>
      <c r="O26" s="162">
        <v>3158750</v>
      </c>
      <c r="P26" s="163" t="s">
        <v>1689</v>
      </c>
      <c r="Q26" s="168" t="s">
        <v>821</v>
      </c>
      <c r="R26" s="169" t="s">
        <v>821</v>
      </c>
      <c r="S26" s="169" t="s">
        <v>821</v>
      </c>
      <c r="T26" s="171" t="s">
        <v>821</v>
      </c>
      <c r="U26" s="143">
        <v>1</v>
      </c>
      <c r="V26" s="151"/>
      <c r="W26" s="164" t="str">
        <f>LEFT(B26,2)</f>
        <v>HO</v>
      </c>
      <c r="X26" s="153">
        <f t="shared" ref="X26:AF26" si="1">IF($W26=X$3,1,0)</f>
        <v>0</v>
      </c>
      <c r="Y26" s="153">
        <f t="shared" si="1"/>
        <v>0</v>
      </c>
      <c r="Z26" s="153">
        <f t="shared" si="1"/>
        <v>0</v>
      </c>
      <c r="AA26" s="153">
        <f t="shared" si="1"/>
        <v>0</v>
      </c>
      <c r="AB26" s="153">
        <f t="shared" si="1"/>
        <v>0</v>
      </c>
      <c r="AC26" s="153">
        <f t="shared" si="1"/>
        <v>0</v>
      </c>
      <c r="AD26" s="153">
        <f t="shared" si="1"/>
        <v>1</v>
      </c>
      <c r="AE26" s="153">
        <f t="shared" si="1"/>
        <v>0</v>
      </c>
      <c r="AF26" s="153">
        <f t="shared" si="1"/>
        <v>0</v>
      </c>
      <c r="AG26" s="153"/>
      <c r="AH26" s="153">
        <v>1</v>
      </c>
      <c r="AI26" s="153">
        <v>0</v>
      </c>
      <c r="AJ26" s="153">
        <v>0</v>
      </c>
      <c r="AK26" s="153">
        <v>0</v>
      </c>
      <c r="AL26" s="153">
        <v>0</v>
      </c>
      <c r="AM26" s="153">
        <v>1</v>
      </c>
      <c r="AN26" s="153"/>
      <c r="AO26" s="153" t="str">
        <f>IF(AH26=1,"A1",IF(AI26=1,"A2",IF(AJ26=1,"A3",0)))</f>
        <v>A1</v>
      </c>
      <c r="AP26" s="153" t="str">
        <f>IF(AK26=1,"B1",IF(AL26=1,"B2",IF(AM26=1,"B3",0)))</f>
        <v>B3</v>
      </c>
      <c r="AQ26" s="163" t="str">
        <f>CONCATENATE(AO26,";",AP26)</f>
        <v>A1;B3</v>
      </c>
    </row>
    <row r="27" spans="2:43">
      <c r="B27" s="166"/>
      <c r="C27" s="210"/>
      <c r="D27" s="206"/>
      <c r="E27" s="206"/>
      <c r="F27" s="167"/>
      <c r="G27" s="167"/>
      <c r="H27" s="2"/>
      <c r="I27" s="167"/>
      <c r="J27" s="167"/>
      <c r="K27" s="167"/>
      <c r="L27" s="2"/>
      <c r="M27" s="147"/>
      <c r="N27" s="143"/>
      <c r="O27" s="143"/>
      <c r="P27" s="145"/>
      <c r="Q27" s="147"/>
      <c r="R27" s="143"/>
      <c r="S27" s="143"/>
      <c r="T27" s="145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45"/>
    </row>
    <row r="28" spans="2:43">
      <c r="B28" s="166"/>
      <c r="C28" s="210"/>
      <c r="D28" s="206"/>
      <c r="E28" s="206"/>
      <c r="F28" s="167"/>
      <c r="G28" s="167"/>
      <c r="H28" s="2"/>
      <c r="I28" s="167"/>
      <c r="J28" s="167"/>
      <c r="K28" s="167"/>
      <c r="L28" s="2"/>
      <c r="M28" s="147"/>
      <c r="N28" s="143"/>
      <c r="O28" s="143"/>
      <c r="P28" s="145"/>
      <c r="Q28" s="147"/>
      <c r="R28" s="143"/>
      <c r="S28" s="143"/>
      <c r="T28" s="145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45"/>
    </row>
    <row r="29" spans="2:43" ht="27" customHeight="1">
      <c r="B29" s="124" t="s">
        <v>358</v>
      </c>
      <c r="C29" s="124"/>
      <c r="D29" s="206"/>
      <c r="E29" s="206"/>
      <c r="F29" s="167"/>
      <c r="G29" s="167"/>
      <c r="H29" s="167"/>
      <c r="I29" s="167"/>
      <c r="J29" s="167"/>
      <c r="K29" s="167"/>
      <c r="L29" s="167"/>
      <c r="M29" s="168"/>
      <c r="N29" s="143"/>
      <c r="O29" s="143"/>
      <c r="P29" s="145"/>
      <c r="Q29" s="168"/>
      <c r="R29" s="143"/>
      <c r="S29" s="143"/>
      <c r="T29" s="145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45"/>
    </row>
    <row r="30" spans="2:43" ht="60">
      <c r="B30" s="156" t="s">
        <v>1679</v>
      </c>
      <c r="C30" s="65" t="s">
        <v>1690</v>
      </c>
      <c r="D30" s="66" t="s">
        <v>1691</v>
      </c>
      <c r="E30" s="157" t="s">
        <v>1692</v>
      </c>
      <c r="F30" s="158" t="s">
        <v>104</v>
      </c>
      <c r="G30" s="158" t="s">
        <v>104</v>
      </c>
      <c r="H30" s="159" t="s">
        <v>470</v>
      </c>
      <c r="I30" s="159" t="s">
        <v>1238</v>
      </c>
      <c r="J30" s="159" t="s">
        <v>692</v>
      </c>
      <c r="K30" s="159" t="s">
        <v>623</v>
      </c>
      <c r="L30" s="159" t="s">
        <v>457</v>
      </c>
      <c r="M30" s="160" t="s">
        <v>18</v>
      </c>
      <c r="N30" s="161" t="s">
        <v>18</v>
      </c>
      <c r="O30" s="162">
        <v>511900</v>
      </c>
      <c r="P30" s="163" t="s">
        <v>1683</v>
      </c>
      <c r="Q30" s="168" t="s">
        <v>821</v>
      </c>
      <c r="R30" s="169" t="s">
        <v>821</v>
      </c>
      <c r="S30" s="169" t="s">
        <v>821</v>
      </c>
      <c r="T30" s="171" t="s">
        <v>821</v>
      </c>
      <c r="U30" s="143">
        <v>1</v>
      </c>
      <c r="V30" s="151"/>
      <c r="W30" s="164" t="str">
        <f>LEFT(B30,2)</f>
        <v>SA</v>
      </c>
      <c r="X30" s="153">
        <f t="shared" ref="X30:AF30" si="2">IF($W30=X$3,1,0)</f>
        <v>0</v>
      </c>
      <c r="Y30" s="153">
        <f t="shared" si="2"/>
        <v>0</v>
      </c>
      <c r="Z30" s="153">
        <f t="shared" si="2"/>
        <v>0</v>
      </c>
      <c r="AA30" s="153">
        <f t="shared" si="2"/>
        <v>0</v>
      </c>
      <c r="AB30" s="153">
        <f t="shared" si="2"/>
        <v>0</v>
      </c>
      <c r="AC30" s="153">
        <f t="shared" si="2"/>
        <v>0</v>
      </c>
      <c r="AD30" s="153">
        <f t="shared" si="2"/>
        <v>0</v>
      </c>
      <c r="AE30" s="153">
        <f t="shared" si="2"/>
        <v>1</v>
      </c>
      <c r="AF30" s="153">
        <f t="shared" si="2"/>
        <v>0</v>
      </c>
      <c r="AG30" s="153"/>
      <c r="AH30" s="153">
        <v>1</v>
      </c>
      <c r="AI30" s="153">
        <v>0</v>
      </c>
      <c r="AJ30" s="153">
        <v>0</v>
      </c>
      <c r="AK30" s="153">
        <v>0</v>
      </c>
      <c r="AL30" s="153">
        <v>0</v>
      </c>
      <c r="AM30" s="153">
        <v>1</v>
      </c>
      <c r="AN30" s="153"/>
      <c r="AO30" s="153" t="str">
        <f>IF(AH30=1,"A1",IF(AI30=1,"A2",IF(AJ30=1,"A3",0)))</f>
        <v>A1</v>
      </c>
      <c r="AP30" s="153" t="str">
        <f>IF(AK30=1,"B1",IF(AL30=1,"B2",IF(AM30=1,"B3",0)))</f>
        <v>B3</v>
      </c>
      <c r="AQ30" s="163" t="str">
        <f>CONCATENATE(AO30,";",AP30)</f>
        <v>A1;B3</v>
      </c>
    </row>
    <row r="31" spans="2:43">
      <c r="B31" s="166"/>
      <c r="C31" s="166"/>
      <c r="D31" s="166"/>
      <c r="E31" s="166"/>
      <c r="F31" s="141"/>
      <c r="G31" s="141"/>
      <c r="H31" s="167"/>
      <c r="I31" s="167"/>
      <c r="J31" s="167"/>
      <c r="K31" s="141"/>
      <c r="L31" s="141"/>
      <c r="M31" s="146"/>
      <c r="N31" s="143"/>
      <c r="O31" s="143"/>
      <c r="P31" s="145"/>
      <c r="Q31" s="147"/>
      <c r="R31" s="148"/>
      <c r="S31" s="149"/>
      <c r="T31" s="150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45"/>
    </row>
    <row r="32" spans="2:43">
      <c r="B32" s="166"/>
      <c r="C32" s="166"/>
      <c r="D32" s="166"/>
      <c r="E32" s="166"/>
      <c r="F32" s="141"/>
      <c r="G32" s="141"/>
      <c r="H32" s="167"/>
      <c r="I32" s="167"/>
      <c r="J32" s="167"/>
      <c r="K32" s="141"/>
      <c r="L32" s="141"/>
      <c r="M32" s="146"/>
      <c r="N32" s="143"/>
      <c r="O32" s="143"/>
      <c r="P32" s="145"/>
      <c r="Q32" s="147"/>
      <c r="R32" s="148"/>
      <c r="S32" s="149"/>
      <c r="T32" s="150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45"/>
    </row>
    <row r="33" spans="2:33" ht="27" customHeight="1">
      <c r="B33" s="124" t="s">
        <v>371</v>
      </c>
      <c r="C33" s="124"/>
      <c r="D33" s="206"/>
      <c r="E33" s="206"/>
      <c r="F33" s="167"/>
      <c r="G33" s="167"/>
      <c r="H33" s="2"/>
      <c r="I33" s="167"/>
      <c r="J33" s="167"/>
      <c r="K33" s="167"/>
      <c r="L33" s="2"/>
      <c r="M33" s="147"/>
      <c r="N33" s="143"/>
      <c r="O33" s="143"/>
      <c r="P33" s="145"/>
      <c r="Q33" s="147"/>
      <c r="R33" s="148"/>
      <c r="S33" s="149"/>
      <c r="T33" s="150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</row>
    <row r="34" spans="2:33">
      <c r="B34" s="166"/>
      <c r="C34" s="210"/>
      <c r="D34" s="206"/>
      <c r="E34" s="206"/>
      <c r="F34" s="167"/>
      <c r="G34" s="167"/>
      <c r="H34" s="2"/>
      <c r="I34" s="167"/>
      <c r="J34" s="167"/>
      <c r="K34" s="167"/>
      <c r="L34" s="2"/>
      <c r="M34" s="147"/>
      <c r="N34" s="143"/>
      <c r="O34" s="143"/>
      <c r="P34" s="145"/>
      <c r="Q34" s="147"/>
      <c r="R34" s="148"/>
      <c r="S34" s="149"/>
      <c r="T34" s="150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</row>
    <row r="35" spans="2:33">
      <c r="B35" s="166"/>
      <c r="C35" s="210"/>
      <c r="D35" s="206"/>
      <c r="E35" s="206"/>
      <c r="F35" s="167"/>
      <c r="G35" s="167"/>
      <c r="H35" s="2"/>
      <c r="I35" s="167"/>
      <c r="J35" s="167"/>
      <c r="K35" s="167"/>
      <c r="L35" s="2"/>
      <c r="M35" s="147"/>
      <c r="N35" s="143"/>
      <c r="O35" s="143"/>
      <c r="P35" s="145"/>
      <c r="Q35" s="147"/>
      <c r="R35" s="148"/>
      <c r="S35" s="149"/>
      <c r="T35" s="150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</row>
    <row r="36" spans="2:33">
      <c r="B36" s="166"/>
      <c r="C36" s="210"/>
      <c r="D36" s="206"/>
      <c r="E36" s="206"/>
      <c r="F36" s="167"/>
      <c r="G36" s="167"/>
      <c r="H36" s="2"/>
      <c r="I36" s="167"/>
      <c r="J36" s="167"/>
      <c r="K36" s="167"/>
      <c r="L36" s="2"/>
      <c r="M36" s="147"/>
      <c r="N36" s="143"/>
      <c r="O36" s="143"/>
      <c r="P36" s="145"/>
      <c r="Q36" s="147"/>
      <c r="R36" s="148"/>
      <c r="S36" s="149"/>
      <c r="T36" s="150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</row>
    <row r="37" spans="2:33">
      <c r="B37" s="166"/>
      <c r="C37" s="210"/>
      <c r="D37" s="206"/>
      <c r="E37" s="206"/>
      <c r="F37" s="167"/>
      <c r="G37" s="167"/>
      <c r="H37" s="2"/>
      <c r="I37" s="167"/>
      <c r="J37" s="167"/>
      <c r="K37" s="167"/>
      <c r="L37" s="2"/>
      <c r="M37" s="147"/>
      <c r="N37" s="143"/>
      <c r="O37" s="143"/>
      <c r="P37" s="145"/>
      <c r="Q37" s="147"/>
      <c r="R37" s="148"/>
      <c r="S37" s="149"/>
      <c r="T37" s="150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</row>
    <row r="38" spans="2:33">
      <c r="B38" s="166"/>
      <c r="C38" s="210"/>
      <c r="D38" s="206"/>
      <c r="E38" s="206"/>
      <c r="F38" s="167"/>
      <c r="G38" s="167"/>
      <c r="H38" s="2"/>
      <c r="I38" s="167"/>
      <c r="J38" s="167"/>
      <c r="K38" s="167"/>
      <c r="L38" s="2"/>
      <c r="M38" s="147"/>
      <c r="N38" s="143"/>
      <c r="O38" s="143"/>
      <c r="P38" s="145"/>
      <c r="Q38" s="147"/>
      <c r="R38" s="148"/>
      <c r="S38" s="149"/>
      <c r="T38" s="150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</row>
    <row r="39" spans="2:33">
      <c r="B39" s="166"/>
      <c r="C39" s="210"/>
      <c r="D39" s="206"/>
      <c r="E39" s="206"/>
      <c r="F39" s="167"/>
      <c r="G39" s="167"/>
      <c r="H39" s="2"/>
      <c r="I39" s="167"/>
      <c r="J39" s="167"/>
      <c r="K39" s="167"/>
      <c r="L39" s="2"/>
      <c r="M39" s="147"/>
      <c r="N39" s="143"/>
      <c r="O39" s="143"/>
      <c r="P39" s="145"/>
      <c r="Q39" s="147"/>
      <c r="R39" s="148"/>
      <c r="S39" s="149"/>
      <c r="T39" s="150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</row>
    <row r="40" spans="2:33" hidden="1">
      <c r="B40" s="166"/>
      <c r="C40" s="139" t="s">
        <v>267</v>
      </c>
      <c r="D40" s="206"/>
      <c r="E40" s="206"/>
      <c r="F40" s="167"/>
      <c r="G40" s="167"/>
      <c r="H40" s="2"/>
      <c r="I40" s="167"/>
      <c r="J40" s="167"/>
      <c r="K40" s="167"/>
      <c r="L40" s="2"/>
      <c r="M40" s="147"/>
      <c r="N40" s="143"/>
      <c r="O40" s="143"/>
      <c r="P40" s="145"/>
      <c r="Q40" s="147"/>
      <c r="R40" s="148"/>
      <c r="S40" s="149"/>
      <c r="T40" s="150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223">
        <f>SUMPRODUCT(U5:U35,X5:X35)</f>
        <v>0</v>
      </c>
    </row>
    <row r="41" spans="2:33" hidden="1">
      <c r="B41" s="166"/>
      <c r="C41" s="139" t="s">
        <v>278</v>
      </c>
      <c r="D41" s="206"/>
      <c r="E41" s="206"/>
      <c r="F41" s="167"/>
      <c r="G41" s="167"/>
      <c r="H41" s="2"/>
      <c r="I41" s="167"/>
      <c r="J41" s="167"/>
      <c r="K41" s="167"/>
      <c r="L41" s="2"/>
      <c r="M41" s="147"/>
      <c r="N41" s="143"/>
      <c r="O41" s="143"/>
      <c r="P41" s="145"/>
      <c r="Q41" s="147"/>
      <c r="R41" s="148"/>
      <c r="S41" s="149"/>
      <c r="T41" s="150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>
        <f>SUMPRODUCT(U5:U35,Y5:Y35)</f>
        <v>0</v>
      </c>
    </row>
    <row r="42" spans="2:33" hidden="1">
      <c r="B42" s="166"/>
      <c r="C42" s="139" t="s">
        <v>297</v>
      </c>
      <c r="D42" s="206"/>
      <c r="E42" s="206"/>
      <c r="F42" s="167"/>
      <c r="G42" s="167"/>
      <c r="H42" s="2"/>
      <c r="I42" s="167"/>
      <c r="J42" s="167"/>
      <c r="K42" s="167"/>
      <c r="L42" s="2"/>
      <c r="M42" s="147"/>
      <c r="N42" s="143"/>
      <c r="O42" s="143"/>
      <c r="P42" s="145"/>
      <c r="Q42" s="147"/>
      <c r="R42" s="148"/>
      <c r="S42" s="149"/>
      <c r="T42" s="150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>
        <f>SUMPRODUCT(U5:U35,Z5:Z35)</f>
        <v>0</v>
      </c>
    </row>
    <row r="43" spans="2:33" hidden="1">
      <c r="B43" s="166"/>
      <c r="C43" s="139" t="s">
        <v>304</v>
      </c>
      <c r="D43" s="206"/>
      <c r="E43" s="206"/>
      <c r="F43" s="167"/>
      <c r="G43" s="167"/>
      <c r="H43" s="2"/>
      <c r="I43" s="167"/>
      <c r="J43" s="167"/>
      <c r="K43" s="167"/>
      <c r="L43" s="2"/>
      <c r="M43" s="147"/>
      <c r="N43" s="143"/>
      <c r="O43" s="143"/>
      <c r="P43" s="145"/>
      <c r="Q43" s="147"/>
      <c r="R43" s="148"/>
      <c r="S43" s="149"/>
      <c r="T43" s="150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>
        <f>SUMPRODUCT(U5:U35,AA5:AA35)</f>
        <v>0</v>
      </c>
    </row>
    <row r="44" spans="2:33" hidden="1">
      <c r="B44" s="166"/>
      <c r="C44" s="139" t="s">
        <v>313</v>
      </c>
      <c r="D44" s="206"/>
      <c r="E44" s="206"/>
      <c r="F44" s="167"/>
      <c r="G44" s="167"/>
      <c r="H44" s="2"/>
      <c r="I44" s="167"/>
      <c r="J44" s="167"/>
      <c r="K44" s="167"/>
      <c r="L44" s="2"/>
      <c r="M44" s="147"/>
      <c r="N44" s="143"/>
      <c r="O44" s="143"/>
      <c r="P44" s="145"/>
      <c r="Q44" s="147"/>
      <c r="R44" s="148"/>
      <c r="S44" s="149"/>
      <c r="T44" s="150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>
        <f>SUMPRODUCT(U5:U35,AB5:AB35)</f>
        <v>0</v>
      </c>
    </row>
    <row r="45" spans="2:33" hidden="1">
      <c r="B45" s="166"/>
      <c r="C45" s="139" t="s">
        <v>338</v>
      </c>
      <c r="D45" s="206"/>
      <c r="E45" s="206"/>
      <c r="F45" s="167"/>
      <c r="G45" s="167"/>
      <c r="H45" s="2"/>
      <c r="I45" s="167"/>
      <c r="J45" s="167"/>
      <c r="K45" s="167"/>
      <c r="L45" s="2"/>
      <c r="M45" s="147"/>
      <c r="N45" s="143"/>
      <c r="O45" s="143"/>
      <c r="P45" s="145"/>
      <c r="Q45" s="147"/>
      <c r="R45" s="148"/>
      <c r="S45" s="149"/>
      <c r="T45" s="150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>
        <f>SUMPRODUCT(U5:U35,AC5:AC35)</f>
        <v>0</v>
      </c>
    </row>
    <row r="46" spans="2:33" hidden="1">
      <c r="B46" s="166"/>
      <c r="C46" s="139" t="s">
        <v>347</v>
      </c>
      <c r="D46" s="206"/>
      <c r="E46" s="206"/>
      <c r="F46" s="167"/>
      <c r="G46" s="167"/>
      <c r="H46" s="2"/>
      <c r="I46" s="167"/>
      <c r="J46" s="167"/>
      <c r="K46" s="167"/>
      <c r="L46" s="2"/>
      <c r="M46" s="147"/>
      <c r="N46" s="143"/>
      <c r="O46" s="143"/>
      <c r="P46" s="145"/>
      <c r="Q46" s="147"/>
      <c r="R46" s="148"/>
      <c r="S46" s="149"/>
      <c r="T46" s="150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>
        <f>SUMPRODUCT(U5:U35,AD5:AD35)</f>
        <v>1</v>
      </c>
    </row>
    <row r="47" spans="2:33" hidden="1">
      <c r="B47" s="166"/>
      <c r="C47" s="139" t="s">
        <v>358</v>
      </c>
      <c r="D47" s="206"/>
      <c r="E47" s="206"/>
      <c r="F47" s="167"/>
      <c r="G47" s="167"/>
      <c r="H47" s="2"/>
      <c r="I47" s="167"/>
      <c r="J47" s="167"/>
      <c r="K47" s="167"/>
      <c r="L47" s="2"/>
      <c r="M47" s="147"/>
      <c r="N47" s="143"/>
      <c r="O47" s="143"/>
      <c r="P47" s="145"/>
      <c r="Q47" s="147"/>
      <c r="R47" s="148"/>
      <c r="S47" s="149"/>
      <c r="T47" s="150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>
        <f>SUMPRODUCT(U5:U35,AE5:AE35)</f>
        <v>2</v>
      </c>
    </row>
    <row r="48" spans="2:33" hidden="1">
      <c r="B48" s="166"/>
      <c r="C48" s="210" t="s">
        <v>371</v>
      </c>
      <c r="D48" s="206"/>
      <c r="E48" s="206"/>
      <c r="F48" s="167"/>
      <c r="G48" s="167"/>
      <c r="H48" s="2"/>
      <c r="I48" s="167"/>
      <c r="J48" s="167"/>
      <c r="K48" s="167"/>
      <c r="L48" s="2"/>
      <c r="M48" s="147"/>
      <c r="N48" s="143"/>
      <c r="O48" s="143"/>
      <c r="P48" s="145"/>
      <c r="Q48" s="147"/>
      <c r="R48" s="148"/>
      <c r="S48" s="149"/>
      <c r="T48" s="150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>
        <f>SUMPRODUCT(U5:U35,AF5:AF35)</f>
        <v>0</v>
      </c>
    </row>
    <row r="49" spans="2:33">
      <c r="B49" s="166"/>
      <c r="C49" s="210"/>
      <c r="D49" s="206"/>
      <c r="E49" s="206"/>
      <c r="F49" s="167"/>
      <c r="G49" s="167"/>
      <c r="H49" s="2"/>
      <c r="I49" s="167"/>
      <c r="J49" s="167"/>
      <c r="K49" s="167"/>
      <c r="L49" s="2"/>
      <c r="M49" s="147"/>
      <c r="N49" s="143"/>
      <c r="O49" s="143"/>
      <c r="P49" s="145"/>
      <c r="Q49" s="147"/>
      <c r="R49" s="148"/>
      <c r="S49" s="149"/>
      <c r="T49" s="150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223">
        <f>SUM(AG40:AG48)</f>
        <v>3</v>
      </c>
    </row>
    <row r="50" spans="2:33">
      <c r="B50" s="166"/>
      <c r="C50" s="210"/>
      <c r="D50" s="206"/>
      <c r="E50" s="206"/>
      <c r="F50" s="167"/>
      <c r="G50" s="167"/>
      <c r="H50" s="2"/>
      <c r="I50" s="167"/>
      <c r="J50" s="167"/>
      <c r="K50" s="167"/>
      <c r="L50" s="2"/>
      <c r="M50" s="147"/>
      <c r="N50" s="143"/>
      <c r="O50" s="143"/>
      <c r="P50" s="145"/>
      <c r="Q50" s="147"/>
      <c r="R50" s="148"/>
      <c r="S50" s="149"/>
      <c r="T50" s="150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</row>
    <row r="51" spans="2:33">
      <c r="B51" s="166"/>
      <c r="C51" s="210"/>
      <c r="D51" s="206"/>
      <c r="E51" s="206"/>
      <c r="F51" s="167"/>
      <c r="G51" s="167"/>
      <c r="H51" s="2"/>
      <c r="I51" s="167"/>
      <c r="J51" s="167"/>
      <c r="K51" s="167"/>
      <c r="L51" s="2"/>
      <c r="M51" s="147"/>
      <c r="N51" s="143"/>
      <c r="O51" s="143"/>
      <c r="P51" s="145"/>
      <c r="Q51" s="147"/>
      <c r="R51" s="148"/>
      <c r="S51" s="149"/>
      <c r="T51" s="150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</row>
    <row r="52" spans="2:33">
      <c r="B52" s="166"/>
      <c r="C52" s="210"/>
      <c r="D52" s="206"/>
      <c r="E52" s="206"/>
      <c r="F52" s="167"/>
      <c r="G52" s="167"/>
      <c r="H52" s="2"/>
      <c r="I52" s="167"/>
      <c r="J52" s="167"/>
      <c r="K52" s="167"/>
      <c r="L52" s="2"/>
      <c r="M52" s="147"/>
      <c r="N52" s="143"/>
      <c r="O52" s="143"/>
      <c r="P52" s="145"/>
      <c r="Q52" s="147"/>
      <c r="R52" s="148"/>
      <c r="S52" s="149"/>
      <c r="T52" s="150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</row>
    <row r="53" spans="2:33">
      <c r="B53" s="241"/>
      <c r="C53" s="210"/>
      <c r="D53" s="206"/>
      <c r="E53" s="206"/>
      <c r="F53" s="167"/>
      <c r="G53" s="167"/>
      <c r="H53" s="2"/>
      <c r="I53" s="167"/>
      <c r="J53" s="167"/>
      <c r="K53" s="167"/>
      <c r="L53" s="2"/>
      <c r="M53" s="147"/>
      <c r="N53" s="143"/>
      <c r="O53" s="143"/>
      <c r="P53" s="145"/>
      <c r="Q53" s="147"/>
      <c r="R53" s="148"/>
      <c r="S53" s="149"/>
      <c r="T53" s="150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</row>
    <row r="54" spans="2:33">
      <c r="B54" s="241"/>
      <c r="C54" s="210"/>
      <c r="D54" s="206"/>
      <c r="E54" s="206"/>
      <c r="F54" s="167"/>
      <c r="G54" s="167"/>
      <c r="H54" s="2"/>
      <c r="I54" s="167"/>
      <c r="J54" s="167"/>
      <c r="K54" s="167"/>
      <c r="L54" s="2"/>
      <c r="M54" s="147"/>
      <c r="N54" s="143"/>
      <c r="O54" s="143"/>
      <c r="P54" s="145"/>
      <c r="Q54" s="147"/>
      <c r="R54" s="148"/>
      <c r="S54" s="149"/>
      <c r="T54" s="150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</row>
    <row r="55" spans="2:33">
      <c r="B55" s="241"/>
      <c r="C55" s="210"/>
      <c r="D55" s="206"/>
      <c r="E55" s="206"/>
      <c r="F55" s="167"/>
      <c r="G55" s="167"/>
      <c r="H55" s="2"/>
      <c r="I55" s="167"/>
      <c r="J55" s="167"/>
      <c r="K55" s="167"/>
      <c r="L55" s="2"/>
      <c r="M55" s="147"/>
      <c r="N55" s="143"/>
      <c r="O55" s="143"/>
      <c r="P55" s="145"/>
      <c r="Q55" s="147"/>
      <c r="R55" s="148"/>
      <c r="S55" s="149"/>
      <c r="T55" s="150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</row>
    <row r="56" spans="2:33">
      <c r="B56" s="241"/>
      <c r="C56" s="210"/>
      <c r="D56" s="206"/>
      <c r="E56" s="206"/>
      <c r="F56" s="167"/>
      <c r="G56" s="167"/>
      <c r="H56" s="2"/>
      <c r="I56" s="167"/>
      <c r="J56" s="167"/>
      <c r="K56" s="167"/>
      <c r="L56" s="2"/>
      <c r="M56" s="147"/>
      <c r="N56" s="143"/>
      <c r="O56" s="143"/>
      <c r="P56" s="145"/>
      <c r="Q56" s="147"/>
      <c r="R56" s="148"/>
      <c r="S56" s="149"/>
      <c r="T56" s="150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</row>
    <row r="57" spans="2:33">
      <c r="B57" s="241"/>
      <c r="C57" s="210"/>
      <c r="D57" s="206"/>
      <c r="E57" s="206"/>
      <c r="F57" s="167"/>
      <c r="G57" s="167"/>
      <c r="H57" s="2"/>
      <c r="I57" s="167"/>
      <c r="J57" s="167"/>
      <c r="K57" s="167"/>
      <c r="L57" s="2"/>
      <c r="M57" s="147"/>
      <c r="N57" s="143"/>
      <c r="O57" s="143"/>
      <c r="P57" s="145"/>
      <c r="Q57" s="147"/>
      <c r="R57" s="148"/>
      <c r="S57" s="149"/>
      <c r="T57" s="150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</row>
    <row r="58" spans="2:33">
      <c r="B58" s="241"/>
      <c r="C58" s="210"/>
      <c r="D58" s="206"/>
      <c r="E58" s="206"/>
      <c r="F58" s="167"/>
      <c r="G58" s="167"/>
      <c r="H58" s="2"/>
      <c r="I58" s="167"/>
      <c r="J58" s="167"/>
      <c r="K58" s="167"/>
      <c r="L58" s="2"/>
      <c r="M58" s="147"/>
      <c r="N58" s="143"/>
      <c r="O58" s="143"/>
      <c r="P58" s="145"/>
      <c r="Q58" s="147"/>
      <c r="R58" s="148"/>
      <c r="S58" s="149"/>
      <c r="T58" s="150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</row>
    <row r="59" spans="2:33">
      <c r="B59" s="241"/>
      <c r="C59" s="210"/>
      <c r="D59" s="206"/>
      <c r="E59" s="206"/>
      <c r="F59" s="167"/>
      <c r="G59" s="167"/>
      <c r="H59" s="2"/>
      <c r="I59" s="167"/>
      <c r="J59" s="167"/>
      <c r="K59" s="167"/>
      <c r="L59" s="2"/>
      <c r="M59" s="147"/>
      <c r="N59" s="143"/>
      <c r="O59" s="143"/>
      <c r="P59" s="145"/>
      <c r="Q59" s="147"/>
      <c r="R59" s="148"/>
      <c r="S59" s="149"/>
      <c r="T59" s="150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</row>
    <row r="60" spans="2:33">
      <c r="B60" s="241"/>
      <c r="C60" s="210"/>
      <c r="D60" s="206"/>
      <c r="E60" s="206"/>
      <c r="F60" s="167"/>
      <c r="G60" s="167"/>
      <c r="H60" s="2"/>
      <c r="I60" s="167"/>
      <c r="J60" s="167"/>
      <c r="K60" s="167"/>
      <c r="L60" s="2"/>
      <c r="M60" s="147"/>
      <c r="N60" s="143"/>
      <c r="O60" s="143"/>
      <c r="P60" s="145"/>
      <c r="Q60" s="147"/>
      <c r="R60" s="148"/>
      <c r="S60" s="149"/>
      <c r="T60" s="150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</row>
    <row r="61" spans="2:33">
      <c r="B61" s="166"/>
      <c r="C61" s="210"/>
      <c r="D61" s="206"/>
      <c r="E61" s="206"/>
      <c r="F61" s="167"/>
      <c r="G61" s="167"/>
      <c r="H61" s="2"/>
      <c r="I61" s="167"/>
      <c r="J61" s="167"/>
      <c r="K61" s="167"/>
      <c r="L61" s="2"/>
      <c r="M61" s="147"/>
      <c r="N61" s="143"/>
      <c r="O61" s="143"/>
      <c r="P61" s="145"/>
      <c r="Q61" s="147"/>
      <c r="R61" s="148"/>
      <c r="S61" s="149"/>
      <c r="T61" s="150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</row>
    <row r="62" spans="2:33">
      <c r="B62" s="166"/>
      <c r="C62" s="210"/>
      <c r="D62" s="206"/>
      <c r="E62" s="206"/>
      <c r="F62" s="167"/>
      <c r="G62" s="167"/>
      <c r="H62" s="2"/>
      <c r="I62" s="167"/>
      <c r="J62" s="167"/>
      <c r="K62" s="167"/>
      <c r="L62" s="2"/>
      <c r="M62" s="147"/>
      <c r="N62" s="143"/>
      <c r="O62" s="143"/>
      <c r="P62" s="145"/>
      <c r="Q62" s="147"/>
      <c r="R62" s="148"/>
      <c r="S62" s="149"/>
      <c r="T62" s="150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</row>
    <row r="66" spans="2:2">
      <c r="B66" s="20"/>
    </row>
  </sheetData>
  <sheetProtection password="8F7D" sheet="1" objects="1" scenarios="1"/>
  <customSheetViews>
    <customSheetView guid="{D16302B5-0768-44A9-99C2-2B2765787124}" scale="80">
      <pane xSplit="2" ySplit="2" topLeftCell="C3" activePane="bottomRight" state="frozen"/>
      <selection pane="bottomRight" activeCell="A5" sqref="A5"/>
      <pageMargins left="0" right="0" top="0" bottom="0" header="0" footer="0"/>
      <pageSetup paperSize="9" orientation="portrait" horizontalDpi="4294967293" verticalDpi="4294967293" r:id="rId1"/>
    </customSheetView>
  </customSheetViews>
  <mergeCells count="10">
    <mergeCell ref="B19:C19"/>
    <mergeCell ref="B22:C22"/>
    <mergeCell ref="B25:C25"/>
    <mergeCell ref="B29:C29"/>
    <mergeCell ref="B33:C33"/>
    <mergeCell ref="B15:C15"/>
    <mergeCell ref="F2:K2"/>
    <mergeCell ref="B6:C6"/>
    <mergeCell ref="B9:C9"/>
    <mergeCell ref="B12:C12"/>
  </mergeCells>
  <dataValidations count="7">
    <dataValidation allowBlank="1" showInputMessage="1" showErrorMessage="1" promptTitle="Temelj iznosa naknade" prompt="DD = dohodak ili osnovica za doprinose_x000a_PO = proračunska osnovica_x000a_S1 = osnovica iz ZSS-a, ZMN_x000a_S2 = osnovica iz ZSS-a, ostalo_x000a_SP = specijalna osnovica_x000a_TR = stvarni ili administrativno određeni troškovi_x000a__x000a_#VM= usklađuje se s &quot;aktualnom vrijednošću mirovine&quot;_x000a_" sqref="K3" xr:uid="{00000000-0002-0000-0700-000000000000}"/>
    <dataValidation allowBlank="1" showInputMessage="1" showErrorMessage="1" promptTitle="Provjera materijalnog stanja:" prompt="ne = nema provjere materijalnog stanja_x000a_D = provjera dohotka_x000a_D+I = provjera dohotka i imovine" sqref="J3" xr:uid="{00000000-0002-0000-0700-000001000000}"/>
    <dataValidation allowBlank="1" showInputMessage="1" showErrorMessage="1" promptTitle="Temelj dodjele naknade:" prompt="OS = socijalno osiguranje_x000a_SI = socijalna isključenost_x000a_KS = „kategorijalni“ ili „statusni“ uvjeti" sqref="I3" xr:uid="{00000000-0002-0000-0700-000002000000}"/>
    <dataValidation allowBlank="1" showInputMessage="1" showErrorMessage="1" promptTitle="Vrsta naknade:" prompt="NN = novčana naknada_x000a_SU = subvencija troška usluge ili robe _x000a_TN = naknada prethodno nastalih troškova_x000a_UR = pružena usluga ili darovana roba_x000a_KS = naknada za obavljene socijalne usluge" sqref="H3" xr:uid="{00000000-0002-0000-0700-000003000000}"/>
    <dataValidation allowBlank="1" showInputMessage="1" showErrorMessage="1" prompt="Tijelo nadležno za administraciju i isplatu naknade" sqref="G3" xr:uid="{00000000-0002-0000-0700-000004000000}"/>
    <dataValidation allowBlank="1" showInputMessage="1" showErrorMessage="1" prompt="Tijelo nadležno za donošenje akata o naknadi" sqref="F3" xr:uid="{00000000-0002-0000-0700-000005000000}"/>
    <dataValidation allowBlank="1" showInputMessage="1" showErrorMessage="1" promptTitle="Podaci" prompt="Rezultat vrednovanja dostupnosti podataka. Za objašnjenje vidjeti Urban, Pezer i Bezeredi (2017): Pregled naknada socijalne zaštite u Hrvatskoj_x000a_" sqref="AQ3" xr:uid="{00000000-0002-0000-0700-000006000000}"/>
  </dataValidations>
  <pageMargins left="0.7" right="0.7" top="0.75" bottom="0.75" header="0.3" footer="0.3"/>
  <pageSetup paperSize="9" orientation="portrait" horizontalDpi="4294967293" verticalDpi="4294967293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AQ64"/>
  <sheetViews>
    <sheetView showGridLines="0" showRowColHeaders="0" zoomScale="80" zoomScaleNormal="80" workbookViewId="0">
      <pane xSplit="3" ySplit="4" topLeftCell="D5" activePane="bottomRight" state="frozen"/>
      <selection pane="bottomRight" activeCell="B4" sqref="B4"/>
      <selection pane="bottomLeft" activeCell="B4" sqref="B4"/>
      <selection pane="topRight" activeCell="B4" sqref="B4"/>
    </sheetView>
  </sheetViews>
  <sheetFormatPr defaultColWidth="8.7109375" defaultRowHeight="15"/>
  <cols>
    <col min="1" max="1" width="3" style="6" customWidth="1"/>
    <col min="2" max="2" width="16.140625" style="16" customWidth="1"/>
    <col min="3" max="3" width="45.140625" style="19" customWidth="1"/>
    <col min="4" max="4" width="49.42578125" style="19" customWidth="1"/>
    <col min="5" max="5" width="21.42578125" style="16" customWidth="1"/>
    <col min="6" max="6" width="10.42578125" style="7" customWidth="1"/>
    <col min="7" max="7" width="10.85546875" style="7" customWidth="1"/>
    <col min="8" max="8" width="13.140625" style="8" customWidth="1"/>
    <col min="9" max="12" width="12.42578125" style="8" customWidth="1"/>
    <col min="13" max="13" width="16.140625" style="37" customWidth="1"/>
    <col min="14" max="14" width="18.7109375" style="9" customWidth="1"/>
    <col min="15" max="15" width="16.42578125" style="9" customWidth="1"/>
    <col min="16" max="16" width="16.42578125" style="31" customWidth="1"/>
    <col min="17" max="17" width="16.140625" style="37" hidden="1" customWidth="1"/>
    <col min="18" max="18" width="18.7109375" style="10" hidden="1" customWidth="1"/>
    <col min="19" max="19" width="18.42578125" style="4" hidden="1" customWidth="1"/>
    <col min="20" max="20" width="16.42578125" style="33" hidden="1" customWidth="1"/>
    <col min="21" max="21" width="9.28515625" style="6" hidden="1" customWidth="1"/>
    <col min="22" max="32" width="4.42578125" style="6" hidden="1" customWidth="1"/>
    <col min="33" max="33" width="8.7109375" style="6" hidden="1" customWidth="1"/>
    <col min="34" max="39" width="5.28515625" style="6" hidden="1" customWidth="1"/>
    <col min="40" max="42" width="5.42578125" style="6" hidden="1" customWidth="1"/>
    <col min="43" max="43" width="12" style="31" customWidth="1"/>
    <col min="44" max="16384" width="8.7109375" style="6"/>
  </cols>
  <sheetData>
    <row r="1" spans="2:43" ht="4.5" customHeight="1">
      <c r="B1" s="138"/>
      <c r="C1" s="78"/>
      <c r="D1" s="139"/>
      <c r="E1" s="138"/>
      <c r="F1" s="140"/>
      <c r="G1" s="140"/>
      <c r="H1" s="141"/>
      <c r="I1" s="141"/>
      <c r="J1" s="141"/>
      <c r="K1" s="141"/>
      <c r="L1" s="141"/>
      <c r="M1" s="147"/>
      <c r="N1" s="143"/>
      <c r="O1" s="143"/>
      <c r="P1" s="145"/>
      <c r="Q1" s="147"/>
      <c r="R1" s="148"/>
      <c r="S1" s="149"/>
      <c r="T1" s="150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45"/>
    </row>
    <row r="2" spans="2:43" ht="16.5" customHeight="1">
      <c r="B2" s="138"/>
      <c r="C2" s="78"/>
      <c r="D2" s="139"/>
      <c r="E2" s="138"/>
      <c r="F2" s="121" t="s">
        <v>412</v>
      </c>
      <c r="G2" s="122"/>
      <c r="H2" s="122"/>
      <c r="I2" s="122"/>
      <c r="J2" s="122"/>
      <c r="K2" s="123"/>
      <c r="L2" s="141"/>
      <c r="M2" s="147"/>
      <c r="N2" s="143"/>
      <c r="O2" s="143"/>
      <c r="P2" s="145"/>
      <c r="Q2" s="147"/>
      <c r="R2" s="148"/>
      <c r="S2" s="149"/>
      <c r="T2" s="150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45"/>
    </row>
    <row r="3" spans="2:43" s="5" customFormat="1" ht="17.45" customHeight="1">
      <c r="B3" s="88" t="s">
        <v>413</v>
      </c>
      <c r="C3" s="89" t="s">
        <v>414</v>
      </c>
      <c r="D3" s="90" t="s">
        <v>415</v>
      </c>
      <c r="E3" s="90" t="s">
        <v>416</v>
      </c>
      <c r="F3" s="91" t="s">
        <v>417</v>
      </c>
      <c r="G3" s="92" t="s">
        <v>418</v>
      </c>
      <c r="H3" s="92" t="s">
        <v>419</v>
      </c>
      <c r="I3" s="92" t="s">
        <v>420</v>
      </c>
      <c r="J3" s="92" t="s">
        <v>421</v>
      </c>
      <c r="K3" s="93" t="s">
        <v>422</v>
      </c>
      <c r="L3" s="94" t="s">
        <v>423</v>
      </c>
      <c r="M3" s="99" t="s">
        <v>440</v>
      </c>
      <c r="N3" s="94" t="s">
        <v>441</v>
      </c>
      <c r="O3" s="94" t="s">
        <v>442</v>
      </c>
      <c r="P3" s="102" t="s">
        <v>443</v>
      </c>
      <c r="Q3" s="142" t="s">
        <v>444</v>
      </c>
      <c r="R3" s="144" t="s">
        <v>445</v>
      </c>
      <c r="S3" s="144" t="s">
        <v>446</v>
      </c>
      <c r="T3" s="225" t="s">
        <v>447</v>
      </c>
      <c r="U3" s="226" t="s">
        <v>448</v>
      </c>
      <c r="V3" s="154" t="s">
        <v>449</v>
      </c>
      <c r="W3" s="154"/>
      <c r="X3" s="154" t="s">
        <v>450</v>
      </c>
      <c r="Y3" s="154" t="s">
        <v>451</v>
      </c>
      <c r="Z3" s="154" t="s">
        <v>452</v>
      </c>
      <c r="AA3" s="154" t="s">
        <v>453</v>
      </c>
      <c r="AB3" s="154" t="s">
        <v>454</v>
      </c>
      <c r="AC3" s="154" t="s">
        <v>455</v>
      </c>
      <c r="AD3" s="154" t="s">
        <v>456</v>
      </c>
      <c r="AE3" s="154" t="s">
        <v>457</v>
      </c>
      <c r="AF3" s="154" t="s">
        <v>458</v>
      </c>
      <c r="AG3" s="154"/>
      <c r="AH3" s="154" t="s">
        <v>459</v>
      </c>
      <c r="AI3" s="154" t="s">
        <v>460</v>
      </c>
      <c r="AJ3" s="154" t="s">
        <v>461</v>
      </c>
      <c r="AK3" s="154" t="s">
        <v>462</v>
      </c>
      <c r="AL3" s="154" t="s">
        <v>463</v>
      </c>
      <c r="AM3" s="154" t="s">
        <v>464</v>
      </c>
      <c r="AN3" s="154"/>
      <c r="AO3" s="154"/>
      <c r="AP3" s="154"/>
      <c r="AQ3" s="102" t="s">
        <v>465</v>
      </c>
    </row>
    <row r="4" spans="2:43" ht="17.45" customHeight="1">
      <c r="B4" s="103" t="s">
        <v>103</v>
      </c>
      <c r="C4" s="103"/>
      <c r="D4" s="139"/>
      <c r="E4" s="138"/>
      <c r="F4" s="140"/>
      <c r="G4" s="140"/>
      <c r="H4" s="141"/>
      <c r="I4" s="141"/>
      <c r="J4" s="141"/>
      <c r="K4" s="141"/>
      <c r="L4" s="141"/>
      <c r="M4" s="147"/>
      <c r="N4" s="143"/>
      <c r="O4" s="143"/>
      <c r="P4" s="145"/>
      <c r="Q4" s="147"/>
      <c r="R4" s="148"/>
      <c r="S4" s="149"/>
      <c r="T4" s="150"/>
      <c r="U4" s="227"/>
      <c r="V4" s="152"/>
      <c r="W4" s="152"/>
      <c r="X4" s="153"/>
      <c r="Y4" s="153"/>
      <c r="Z4" s="155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45"/>
    </row>
    <row r="5" spans="2:43">
      <c r="B5" s="166"/>
      <c r="C5" s="210"/>
      <c r="D5" s="206"/>
      <c r="E5" s="206"/>
      <c r="F5" s="167"/>
      <c r="G5" s="167"/>
      <c r="H5" s="2"/>
      <c r="I5" s="167"/>
      <c r="J5" s="167"/>
      <c r="K5" s="167"/>
      <c r="L5" s="2"/>
      <c r="M5" s="147"/>
      <c r="N5" s="143"/>
      <c r="O5" s="143"/>
      <c r="P5" s="145"/>
      <c r="Q5" s="147"/>
      <c r="R5" s="148"/>
      <c r="S5" s="149"/>
      <c r="T5" s="150"/>
      <c r="U5" s="227"/>
      <c r="V5" s="152"/>
      <c r="W5" s="152"/>
      <c r="X5" s="153"/>
      <c r="Y5" s="153"/>
      <c r="Z5" s="155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45"/>
    </row>
    <row r="6" spans="2:43" ht="27" customHeight="1">
      <c r="B6" s="124" t="s">
        <v>267</v>
      </c>
      <c r="C6" s="124"/>
      <c r="D6" s="170"/>
      <c r="E6" s="170"/>
      <c r="F6" s="167"/>
      <c r="G6" s="167"/>
      <c r="H6" s="167"/>
      <c r="I6" s="167"/>
      <c r="J6" s="167"/>
      <c r="K6" s="167"/>
      <c r="L6" s="167"/>
      <c r="M6" s="168"/>
      <c r="N6" s="143"/>
      <c r="O6" s="143"/>
      <c r="P6" s="171"/>
      <c r="Q6" s="168"/>
      <c r="R6" s="143"/>
      <c r="S6" s="169"/>
      <c r="T6" s="171"/>
      <c r="U6" s="21"/>
      <c r="V6" s="21"/>
      <c r="W6" s="21"/>
      <c r="X6" s="153"/>
      <c r="Y6" s="153"/>
      <c r="Z6" s="155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71"/>
    </row>
    <row r="7" spans="2:43">
      <c r="B7" s="24"/>
      <c r="C7" s="153"/>
      <c r="D7" s="170"/>
      <c r="E7" s="170"/>
      <c r="F7" s="167"/>
      <c r="G7" s="167"/>
      <c r="H7" s="167"/>
      <c r="I7" s="167"/>
      <c r="J7" s="167"/>
      <c r="K7" s="167"/>
      <c r="L7" s="167"/>
      <c r="M7" s="168"/>
      <c r="N7" s="143"/>
      <c r="O7" s="143"/>
      <c r="P7" s="171"/>
      <c r="Q7" s="168"/>
      <c r="R7" s="143"/>
      <c r="S7" s="169"/>
      <c r="T7" s="171"/>
      <c r="U7" s="21"/>
      <c r="V7" s="21"/>
      <c r="W7" s="21"/>
      <c r="X7" s="153"/>
      <c r="Y7" s="153"/>
      <c r="Z7" s="155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71"/>
    </row>
    <row r="8" spans="2:43">
      <c r="B8" s="166"/>
      <c r="C8" s="210"/>
      <c r="D8" s="206"/>
      <c r="E8" s="206"/>
      <c r="F8" s="167"/>
      <c r="G8" s="167"/>
      <c r="H8" s="2"/>
      <c r="I8" s="167"/>
      <c r="J8" s="167"/>
      <c r="K8" s="167"/>
      <c r="L8" s="2"/>
      <c r="M8" s="147"/>
      <c r="N8" s="143"/>
      <c r="O8" s="143"/>
      <c r="P8" s="145"/>
      <c r="Q8" s="147"/>
      <c r="R8" s="148"/>
      <c r="S8" s="149"/>
      <c r="T8" s="150"/>
      <c r="U8" s="143"/>
      <c r="V8" s="151"/>
      <c r="W8" s="164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45"/>
    </row>
    <row r="9" spans="2:43" ht="27" customHeight="1">
      <c r="B9" s="124" t="s">
        <v>278</v>
      </c>
      <c r="C9" s="124"/>
      <c r="D9" s="206"/>
      <c r="E9" s="206"/>
      <c r="F9" s="167"/>
      <c r="G9" s="167"/>
      <c r="H9" s="167"/>
      <c r="I9" s="167"/>
      <c r="J9" s="167"/>
      <c r="K9" s="167"/>
      <c r="L9" s="167"/>
      <c r="M9" s="168"/>
      <c r="N9" s="169"/>
      <c r="O9" s="169"/>
      <c r="P9" s="171"/>
      <c r="Q9" s="168"/>
      <c r="R9" s="169"/>
      <c r="S9" s="169"/>
      <c r="T9" s="171"/>
      <c r="U9" s="143"/>
      <c r="V9" s="151"/>
      <c r="W9" s="164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71"/>
    </row>
    <row r="10" spans="2:43">
      <c r="B10" s="22"/>
      <c r="C10" s="153"/>
      <c r="D10" s="206"/>
      <c r="E10" s="206"/>
      <c r="F10" s="167"/>
      <c r="G10" s="167"/>
      <c r="H10" s="167"/>
      <c r="I10" s="167"/>
      <c r="J10" s="167"/>
      <c r="K10" s="167"/>
      <c r="L10" s="167"/>
      <c r="M10" s="168"/>
      <c r="N10" s="169"/>
      <c r="O10" s="169"/>
      <c r="P10" s="171"/>
      <c r="Q10" s="168"/>
      <c r="R10" s="169"/>
      <c r="S10" s="169"/>
      <c r="T10" s="171"/>
      <c r="U10" s="143"/>
      <c r="V10" s="151"/>
      <c r="W10" s="164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71"/>
    </row>
    <row r="11" spans="2:43">
      <c r="B11" s="166"/>
      <c r="C11" s="210"/>
      <c r="D11" s="206"/>
      <c r="E11" s="206"/>
      <c r="F11" s="167"/>
      <c r="G11" s="167"/>
      <c r="H11" s="2"/>
      <c r="I11" s="167"/>
      <c r="J11" s="167"/>
      <c r="K11" s="167"/>
      <c r="L11" s="2"/>
      <c r="M11" s="147"/>
      <c r="N11" s="143"/>
      <c r="O11" s="143"/>
      <c r="P11" s="145"/>
      <c r="Q11" s="147"/>
      <c r="R11" s="148"/>
      <c r="S11" s="149"/>
      <c r="T11" s="150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45"/>
    </row>
    <row r="12" spans="2:43" ht="27" customHeight="1">
      <c r="B12" s="124" t="s">
        <v>297</v>
      </c>
      <c r="C12" s="124"/>
      <c r="D12" s="17"/>
      <c r="E12" s="18"/>
      <c r="F12" s="2"/>
      <c r="G12" s="2"/>
      <c r="H12" s="167"/>
      <c r="I12" s="167"/>
      <c r="J12" s="167"/>
      <c r="K12" s="167"/>
      <c r="L12" s="167"/>
      <c r="M12" s="168"/>
      <c r="N12" s="143"/>
      <c r="O12" s="169"/>
      <c r="P12" s="171"/>
      <c r="Q12" s="168"/>
      <c r="R12" s="148"/>
      <c r="S12" s="169"/>
      <c r="T12" s="171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71"/>
    </row>
    <row r="13" spans="2:43" s="14" customFormat="1">
      <c r="B13" s="209"/>
      <c r="C13" s="210"/>
      <c r="D13" s="210"/>
      <c r="E13" s="210"/>
      <c r="F13" s="167"/>
      <c r="G13" s="167"/>
      <c r="H13" s="167"/>
      <c r="I13" s="167"/>
      <c r="J13" s="167"/>
      <c r="K13" s="167"/>
      <c r="L13" s="167"/>
      <c r="M13" s="248"/>
      <c r="N13" s="210"/>
      <c r="O13" s="210"/>
      <c r="P13" s="249"/>
      <c r="Q13" s="248"/>
      <c r="R13" s="210"/>
      <c r="S13" s="210"/>
      <c r="T13" s="249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49"/>
    </row>
    <row r="14" spans="2:43" s="14" customFormat="1">
      <c r="B14" s="209"/>
      <c r="C14" s="210"/>
      <c r="D14" s="210"/>
      <c r="E14" s="210"/>
      <c r="F14" s="167"/>
      <c r="G14" s="167"/>
      <c r="H14" s="167"/>
      <c r="I14" s="167"/>
      <c r="J14" s="167"/>
      <c r="K14" s="167"/>
      <c r="L14" s="167"/>
      <c r="M14" s="248"/>
      <c r="N14" s="210"/>
      <c r="O14" s="210"/>
      <c r="P14" s="249"/>
      <c r="Q14" s="248"/>
      <c r="R14" s="210"/>
      <c r="S14" s="210"/>
      <c r="T14" s="249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49"/>
    </row>
    <row r="15" spans="2:43" ht="27" customHeight="1">
      <c r="B15" s="124" t="s">
        <v>304</v>
      </c>
      <c r="C15" s="124"/>
      <c r="D15" s="138"/>
      <c r="E15" s="138"/>
      <c r="F15" s="141"/>
      <c r="G15" s="141"/>
      <c r="H15" s="167"/>
      <c r="I15" s="167"/>
      <c r="J15" s="167"/>
      <c r="K15" s="167"/>
      <c r="L15" s="2"/>
      <c r="M15" s="147"/>
      <c r="N15" s="143"/>
      <c r="O15" s="143"/>
      <c r="P15" s="145"/>
      <c r="Q15" s="147"/>
      <c r="R15" s="148"/>
      <c r="S15" s="149"/>
      <c r="T15" s="150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45"/>
    </row>
    <row r="16" spans="2:43">
      <c r="B16" s="166"/>
      <c r="C16" s="210"/>
      <c r="D16" s="206"/>
      <c r="E16" s="206"/>
      <c r="F16" s="167"/>
      <c r="G16" s="167"/>
      <c r="H16" s="2"/>
      <c r="I16" s="167"/>
      <c r="J16" s="167"/>
      <c r="K16" s="167"/>
      <c r="L16" s="2"/>
      <c r="M16" s="147"/>
      <c r="N16" s="143"/>
      <c r="O16" s="143"/>
      <c r="P16" s="145"/>
      <c r="Q16" s="147"/>
      <c r="R16" s="148"/>
      <c r="S16" s="149"/>
      <c r="T16" s="150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45"/>
    </row>
    <row r="17" spans="2:43">
      <c r="B17" s="166"/>
      <c r="C17" s="210"/>
      <c r="D17" s="206"/>
      <c r="E17" s="206"/>
      <c r="F17" s="167"/>
      <c r="G17" s="167"/>
      <c r="H17" s="2"/>
      <c r="I17" s="167"/>
      <c r="J17" s="167"/>
      <c r="K17" s="167"/>
      <c r="L17" s="2"/>
      <c r="M17" s="147"/>
      <c r="N17" s="143"/>
      <c r="O17" s="143"/>
      <c r="P17" s="145"/>
      <c r="Q17" s="147"/>
      <c r="R17" s="148"/>
      <c r="S17" s="149"/>
      <c r="T17" s="150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45"/>
    </row>
    <row r="18" spans="2:43" ht="27" customHeight="1">
      <c r="B18" s="124" t="s">
        <v>313</v>
      </c>
      <c r="C18" s="124"/>
      <c r="D18" s="206"/>
      <c r="E18" s="206"/>
      <c r="F18" s="167"/>
      <c r="G18" s="167"/>
      <c r="H18" s="2"/>
      <c r="I18" s="167"/>
      <c r="J18" s="167"/>
      <c r="K18" s="167"/>
      <c r="L18" s="2"/>
      <c r="M18" s="207"/>
      <c r="N18" s="208"/>
      <c r="O18" s="143"/>
      <c r="P18" s="237"/>
      <c r="Q18" s="207"/>
      <c r="R18" s="208"/>
      <c r="S18" s="208"/>
      <c r="T18" s="237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237"/>
    </row>
    <row r="19" spans="2:43">
      <c r="B19" s="166"/>
      <c r="C19" s="210"/>
      <c r="D19" s="206"/>
      <c r="E19" s="206"/>
      <c r="F19" s="167"/>
      <c r="G19" s="167"/>
      <c r="H19" s="2"/>
      <c r="I19" s="167"/>
      <c r="J19" s="167"/>
      <c r="K19" s="167"/>
      <c r="L19" s="2"/>
      <c r="M19" s="147"/>
      <c r="N19" s="143"/>
      <c r="O19" s="143"/>
      <c r="P19" s="145"/>
      <c r="Q19" s="147"/>
      <c r="R19" s="148"/>
      <c r="S19" s="149"/>
      <c r="T19" s="150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45"/>
    </row>
    <row r="20" spans="2:43">
      <c r="B20" s="166"/>
      <c r="C20" s="210"/>
      <c r="D20" s="206"/>
      <c r="E20" s="206"/>
      <c r="F20" s="167"/>
      <c r="G20" s="167"/>
      <c r="H20" s="2"/>
      <c r="I20" s="167"/>
      <c r="J20" s="167"/>
      <c r="K20" s="167"/>
      <c r="L20" s="2"/>
      <c r="M20" s="147"/>
      <c r="N20" s="143"/>
      <c r="O20" s="143"/>
      <c r="P20" s="145"/>
      <c r="Q20" s="147"/>
      <c r="R20" s="148"/>
      <c r="S20" s="149"/>
      <c r="T20" s="150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45"/>
    </row>
    <row r="21" spans="2:43" ht="27" customHeight="1">
      <c r="B21" s="124" t="s">
        <v>338</v>
      </c>
      <c r="C21" s="124"/>
      <c r="D21" s="206"/>
      <c r="E21" s="239"/>
      <c r="F21" s="167"/>
      <c r="G21" s="167"/>
      <c r="H21" s="167"/>
      <c r="I21" s="167"/>
      <c r="J21" s="167"/>
      <c r="K21" s="167"/>
      <c r="L21" s="167"/>
      <c r="M21" s="168"/>
      <c r="N21" s="143"/>
      <c r="O21" s="169"/>
      <c r="P21" s="145"/>
      <c r="Q21" s="168"/>
      <c r="R21" s="169"/>
      <c r="S21" s="169"/>
      <c r="T21" s="171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45"/>
    </row>
    <row r="22" spans="2:43">
      <c r="B22" s="138"/>
      <c r="C22" s="138"/>
      <c r="D22" s="138"/>
      <c r="E22" s="138"/>
      <c r="F22" s="141"/>
      <c r="G22" s="141"/>
      <c r="H22" s="167"/>
      <c r="I22" s="167"/>
      <c r="J22" s="167"/>
      <c r="K22" s="167"/>
      <c r="L22" s="2"/>
      <c r="M22" s="147"/>
      <c r="N22" s="143"/>
      <c r="O22" s="143"/>
      <c r="P22" s="145"/>
      <c r="Q22" s="147"/>
      <c r="R22" s="148"/>
      <c r="S22" s="149"/>
      <c r="T22" s="150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45"/>
    </row>
    <row r="23" spans="2:43">
      <c r="B23" s="138"/>
      <c r="C23" s="138"/>
      <c r="D23" s="138"/>
      <c r="E23" s="138"/>
      <c r="F23" s="141"/>
      <c r="G23" s="141"/>
      <c r="H23" s="167"/>
      <c r="I23" s="167"/>
      <c r="J23" s="167"/>
      <c r="K23" s="167"/>
      <c r="L23" s="2"/>
      <c r="M23" s="147"/>
      <c r="N23" s="143"/>
      <c r="O23" s="143"/>
      <c r="P23" s="145"/>
      <c r="Q23" s="147"/>
      <c r="R23" s="148"/>
      <c r="S23" s="149"/>
      <c r="T23" s="150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45"/>
    </row>
    <row r="24" spans="2:43" ht="27" customHeight="1">
      <c r="B24" s="124" t="s">
        <v>347</v>
      </c>
      <c r="C24" s="124"/>
      <c r="D24" s="206"/>
      <c r="E24" s="206"/>
      <c r="F24" s="167"/>
      <c r="G24" s="167"/>
      <c r="H24" s="2"/>
      <c r="I24" s="167"/>
      <c r="J24" s="167"/>
      <c r="K24" s="167"/>
      <c r="L24" s="2"/>
      <c r="M24" s="147"/>
      <c r="N24" s="143"/>
      <c r="O24" s="143"/>
      <c r="P24" s="145"/>
      <c r="Q24" s="147"/>
      <c r="R24" s="148"/>
      <c r="S24" s="149"/>
      <c r="T24" s="150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45"/>
    </row>
    <row r="25" spans="2:43" ht="30">
      <c r="B25" s="156" t="s">
        <v>1693</v>
      </c>
      <c r="C25" s="65" t="s">
        <v>1694</v>
      </c>
      <c r="D25" s="66" t="s">
        <v>1686</v>
      </c>
      <c r="E25" s="157" t="s">
        <v>1695</v>
      </c>
      <c r="F25" s="158" t="s">
        <v>102</v>
      </c>
      <c r="G25" s="158" t="s">
        <v>1688</v>
      </c>
      <c r="H25" s="159" t="s">
        <v>453</v>
      </c>
      <c r="I25" s="159" t="s">
        <v>1238</v>
      </c>
      <c r="J25" s="159" t="s">
        <v>692</v>
      </c>
      <c r="K25" s="159" t="s">
        <v>623</v>
      </c>
      <c r="L25" s="159" t="s">
        <v>1232</v>
      </c>
      <c r="M25" s="160" t="s">
        <v>821</v>
      </c>
      <c r="N25" s="161" t="s">
        <v>821</v>
      </c>
      <c r="O25" s="162">
        <v>1460150</v>
      </c>
      <c r="P25" s="163" t="s">
        <v>1696</v>
      </c>
      <c r="Q25" s="168" t="s">
        <v>821</v>
      </c>
      <c r="R25" s="169" t="s">
        <v>821</v>
      </c>
      <c r="S25" s="169" t="s">
        <v>821</v>
      </c>
      <c r="T25" s="171" t="s">
        <v>821</v>
      </c>
      <c r="U25" s="143">
        <v>1</v>
      </c>
      <c r="V25" s="151"/>
      <c r="W25" s="164" t="str">
        <f>LEFT(B25,2)</f>
        <v>HO</v>
      </c>
      <c r="X25" s="153">
        <f t="shared" ref="X25:AF25" si="0">IF($W25=X$3,1,0)</f>
        <v>0</v>
      </c>
      <c r="Y25" s="153">
        <f t="shared" si="0"/>
        <v>0</v>
      </c>
      <c r="Z25" s="153">
        <f t="shared" si="0"/>
        <v>0</v>
      </c>
      <c r="AA25" s="153">
        <f t="shared" si="0"/>
        <v>0</v>
      </c>
      <c r="AB25" s="153">
        <f t="shared" si="0"/>
        <v>0</v>
      </c>
      <c r="AC25" s="153">
        <f t="shared" si="0"/>
        <v>0</v>
      </c>
      <c r="AD25" s="153">
        <f t="shared" si="0"/>
        <v>1</v>
      </c>
      <c r="AE25" s="153">
        <f t="shared" si="0"/>
        <v>0</v>
      </c>
      <c r="AF25" s="153">
        <f t="shared" si="0"/>
        <v>0</v>
      </c>
      <c r="AG25" s="153"/>
      <c r="AH25" s="153">
        <v>1</v>
      </c>
      <c r="AI25" s="153">
        <v>0</v>
      </c>
      <c r="AJ25" s="153">
        <v>0</v>
      </c>
      <c r="AK25" s="153">
        <v>0</v>
      </c>
      <c r="AL25" s="153">
        <v>0</v>
      </c>
      <c r="AM25" s="153">
        <v>1</v>
      </c>
      <c r="AN25" s="153"/>
      <c r="AO25" s="153" t="str">
        <f>IF(AH25=1,"A1",IF(AI25=1,"A2",IF(AJ25=1,"A3",0)))</f>
        <v>A1</v>
      </c>
      <c r="AP25" s="153" t="str">
        <f>IF(AK25=1,"B1",IF(AL25=1,"B2",IF(AM25=1,"B3",0)))</f>
        <v>B3</v>
      </c>
      <c r="AQ25" s="163" t="str">
        <f>CONCATENATE(AO25,";",AP25)</f>
        <v>A1;B3</v>
      </c>
    </row>
    <row r="26" spans="2:43">
      <c r="B26" s="166"/>
      <c r="C26" s="210"/>
      <c r="D26" s="206"/>
      <c r="E26" s="206"/>
      <c r="F26" s="167"/>
      <c r="G26" s="167"/>
      <c r="H26" s="2"/>
      <c r="I26" s="167"/>
      <c r="J26" s="167"/>
      <c r="K26" s="167"/>
      <c r="L26" s="2"/>
      <c r="M26" s="147"/>
      <c r="N26" s="143"/>
      <c r="O26" s="143"/>
      <c r="P26" s="145"/>
      <c r="Q26" s="147"/>
      <c r="R26" s="148"/>
      <c r="S26" s="149"/>
      <c r="T26" s="150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45"/>
    </row>
    <row r="27" spans="2:43">
      <c r="B27" s="166"/>
      <c r="C27" s="210"/>
      <c r="D27" s="206"/>
      <c r="E27" s="206"/>
      <c r="F27" s="167"/>
      <c r="G27" s="167"/>
      <c r="H27" s="2"/>
      <c r="I27" s="167"/>
      <c r="J27" s="167"/>
      <c r="K27" s="167"/>
      <c r="L27" s="2"/>
      <c r="M27" s="147"/>
      <c r="N27" s="143"/>
      <c r="O27" s="143"/>
      <c r="P27" s="145"/>
      <c r="Q27" s="147"/>
      <c r="R27" s="148"/>
      <c r="S27" s="149"/>
      <c r="T27" s="150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45"/>
    </row>
    <row r="28" spans="2:43" ht="27" customHeight="1">
      <c r="B28" s="124" t="s">
        <v>358</v>
      </c>
      <c r="C28" s="124"/>
      <c r="D28" s="206"/>
      <c r="E28" s="206"/>
      <c r="F28" s="167"/>
      <c r="G28" s="167"/>
      <c r="H28" s="167"/>
      <c r="I28" s="167"/>
      <c r="J28" s="167"/>
      <c r="K28" s="167"/>
      <c r="L28" s="167"/>
      <c r="M28" s="168"/>
      <c r="N28" s="143"/>
      <c r="O28" s="143"/>
      <c r="P28" s="145"/>
      <c r="Q28" s="168"/>
      <c r="R28" s="148"/>
      <c r="S28" s="169"/>
      <c r="T28" s="150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45"/>
    </row>
    <row r="29" spans="2:43">
      <c r="B29" s="166"/>
      <c r="C29" s="166"/>
      <c r="D29" s="166"/>
      <c r="E29" s="166"/>
      <c r="F29" s="141"/>
      <c r="G29" s="141"/>
      <c r="H29" s="167"/>
      <c r="I29" s="167"/>
      <c r="J29" s="167"/>
      <c r="K29" s="141"/>
      <c r="L29" s="141"/>
      <c r="M29" s="146"/>
      <c r="N29" s="143"/>
      <c r="O29" s="143"/>
      <c r="P29" s="145"/>
      <c r="Q29" s="147"/>
      <c r="R29" s="148"/>
      <c r="S29" s="149"/>
      <c r="T29" s="150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45"/>
    </row>
    <row r="30" spans="2:43">
      <c r="B30" s="166"/>
      <c r="C30" s="166"/>
      <c r="D30" s="166"/>
      <c r="E30" s="166"/>
      <c r="F30" s="141"/>
      <c r="G30" s="141"/>
      <c r="H30" s="167"/>
      <c r="I30" s="167"/>
      <c r="J30" s="167"/>
      <c r="K30" s="141"/>
      <c r="L30" s="141"/>
      <c r="M30" s="146"/>
      <c r="N30" s="143"/>
      <c r="O30" s="143"/>
      <c r="P30" s="145"/>
      <c r="Q30" s="147"/>
      <c r="R30" s="148"/>
      <c r="S30" s="149"/>
      <c r="T30" s="150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45"/>
    </row>
    <row r="31" spans="2:43" ht="27" customHeight="1">
      <c r="B31" s="124" t="s">
        <v>371</v>
      </c>
      <c r="C31" s="124"/>
      <c r="D31" s="166"/>
      <c r="E31" s="166"/>
      <c r="F31" s="141"/>
      <c r="G31" s="141"/>
      <c r="H31" s="167"/>
      <c r="I31" s="167"/>
      <c r="J31" s="167"/>
      <c r="K31" s="141"/>
      <c r="L31" s="141"/>
      <c r="M31" s="146"/>
      <c r="N31" s="143"/>
      <c r="O31" s="143"/>
      <c r="P31" s="145"/>
      <c r="Q31" s="147"/>
      <c r="R31" s="148"/>
      <c r="S31" s="149"/>
      <c r="T31" s="150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45"/>
    </row>
    <row r="32" spans="2:43">
      <c r="B32" s="166"/>
      <c r="C32" s="210"/>
      <c r="D32" s="206"/>
      <c r="E32" s="206"/>
      <c r="F32" s="167"/>
      <c r="G32" s="167"/>
      <c r="H32" s="2"/>
      <c r="I32" s="167"/>
      <c r="J32" s="167"/>
      <c r="K32" s="167"/>
      <c r="L32" s="2"/>
      <c r="M32" s="147"/>
      <c r="N32" s="143"/>
      <c r="O32" s="143"/>
      <c r="P32" s="145"/>
      <c r="Q32" s="147"/>
      <c r="R32" s="148"/>
      <c r="S32" s="149"/>
      <c r="T32" s="150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45"/>
    </row>
    <row r="33" spans="2:33">
      <c r="B33" s="166"/>
      <c r="C33" s="210"/>
      <c r="D33" s="206"/>
      <c r="E33" s="206"/>
      <c r="F33" s="167"/>
      <c r="G33" s="167"/>
      <c r="H33" s="2"/>
      <c r="I33" s="167"/>
      <c r="J33" s="167"/>
      <c r="K33" s="167"/>
      <c r="L33" s="2"/>
      <c r="M33" s="147"/>
      <c r="N33" s="143"/>
      <c r="O33" s="143"/>
      <c r="P33" s="145"/>
      <c r="Q33" s="147"/>
      <c r="R33" s="148"/>
      <c r="S33" s="149"/>
      <c r="T33" s="150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</row>
    <row r="34" spans="2:33">
      <c r="B34" s="166"/>
      <c r="C34" s="210"/>
      <c r="D34" s="206"/>
      <c r="E34" s="206"/>
      <c r="F34" s="167"/>
      <c r="G34" s="167"/>
      <c r="H34" s="2"/>
      <c r="I34" s="167"/>
      <c r="J34" s="167"/>
      <c r="K34" s="167"/>
      <c r="L34" s="2"/>
      <c r="M34" s="147"/>
      <c r="N34" s="143"/>
      <c r="O34" s="143"/>
      <c r="P34" s="145"/>
      <c r="Q34" s="147"/>
      <c r="R34" s="148"/>
      <c r="S34" s="149"/>
      <c r="T34" s="150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</row>
    <row r="35" spans="2:33">
      <c r="B35" s="166"/>
      <c r="C35" s="153"/>
      <c r="D35" s="206"/>
      <c r="E35" s="206"/>
      <c r="F35" s="167"/>
      <c r="G35" s="167"/>
      <c r="H35" s="2"/>
      <c r="I35" s="167"/>
      <c r="J35" s="167"/>
      <c r="K35" s="167"/>
      <c r="L35" s="2"/>
      <c r="M35" s="147"/>
      <c r="N35" s="143"/>
      <c r="O35" s="143"/>
      <c r="P35" s="145"/>
      <c r="Q35" s="147"/>
      <c r="R35" s="148"/>
      <c r="S35" s="149"/>
      <c r="T35" s="150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</row>
    <row r="36" spans="2:33">
      <c r="B36" s="166"/>
      <c r="C36" s="153"/>
      <c r="D36" s="206"/>
      <c r="E36" s="206"/>
      <c r="F36" s="167"/>
      <c r="G36" s="167"/>
      <c r="H36" s="2"/>
      <c r="I36" s="167"/>
      <c r="J36" s="167"/>
      <c r="K36" s="167"/>
      <c r="L36" s="2"/>
      <c r="M36" s="147"/>
      <c r="N36" s="143"/>
      <c r="O36" s="143"/>
      <c r="P36" s="145"/>
      <c r="Q36" s="147"/>
      <c r="R36" s="148"/>
      <c r="S36" s="149"/>
      <c r="T36" s="150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</row>
    <row r="37" spans="2:33">
      <c r="B37" s="166"/>
      <c r="C37" s="153"/>
      <c r="D37" s="206"/>
      <c r="E37" s="206"/>
      <c r="F37" s="167"/>
      <c r="G37" s="167"/>
      <c r="H37" s="2"/>
      <c r="I37" s="167"/>
      <c r="J37" s="167"/>
      <c r="K37" s="167"/>
      <c r="L37" s="2"/>
      <c r="M37" s="147"/>
      <c r="N37" s="143"/>
      <c r="O37" s="143"/>
      <c r="P37" s="145"/>
      <c r="Q37" s="147"/>
      <c r="R37" s="148"/>
      <c r="S37" s="149"/>
      <c r="T37" s="150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</row>
    <row r="38" spans="2:33">
      <c r="B38" s="166"/>
      <c r="C38" s="153"/>
      <c r="D38" s="206"/>
      <c r="E38" s="206"/>
      <c r="F38" s="167"/>
      <c r="G38" s="167"/>
      <c r="H38" s="2"/>
      <c r="I38" s="167"/>
      <c r="J38" s="167"/>
      <c r="K38" s="167"/>
      <c r="L38" s="2"/>
      <c r="M38" s="147"/>
      <c r="N38" s="143"/>
      <c r="O38" s="143"/>
      <c r="P38" s="145"/>
      <c r="Q38" s="147"/>
      <c r="R38" s="148"/>
      <c r="S38" s="149"/>
      <c r="T38" s="150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</row>
    <row r="39" spans="2:33">
      <c r="B39" s="166"/>
      <c r="C39" s="153"/>
      <c r="D39" s="206"/>
      <c r="E39" s="206"/>
      <c r="F39" s="167"/>
      <c r="G39" s="167"/>
      <c r="H39" s="2"/>
      <c r="I39" s="167"/>
      <c r="J39" s="167"/>
      <c r="K39" s="167"/>
      <c r="L39" s="2"/>
      <c r="M39" s="147"/>
      <c r="N39" s="143"/>
      <c r="O39" s="143"/>
      <c r="P39" s="145"/>
      <c r="Q39" s="147"/>
      <c r="R39" s="148"/>
      <c r="S39" s="149"/>
      <c r="T39" s="150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</row>
    <row r="40" spans="2:33" hidden="1">
      <c r="B40" s="166"/>
      <c r="C40" s="139" t="s">
        <v>267</v>
      </c>
      <c r="D40" s="206"/>
      <c r="E40" s="206"/>
      <c r="F40" s="167"/>
      <c r="G40" s="167"/>
      <c r="H40" s="2"/>
      <c r="I40" s="167"/>
      <c r="J40" s="167"/>
      <c r="K40" s="167"/>
      <c r="L40" s="2"/>
      <c r="M40" s="147"/>
      <c r="N40" s="143"/>
      <c r="O40" s="143"/>
      <c r="P40" s="145"/>
      <c r="Q40" s="147"/>
      <c r="R40" s="148"/>
      <c r="S40" s="149"/>
      <c r="T40" s="150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223">
        <f>SUMPRODUCT(U5:U35,X5:X35)</f>
        <v>0</v>
      </c>
    </row>
    <row r="41" spans="2:33" hidden="1">
      <c r="B41" s="166"/>
      <c r="C41" s="139" t="s">
        <v>278</v>
      </c>
      <c r="D41" s="206"/>
      <c r="E41" s="206"/>
      <c r="F41" s="167"/>
      <c r="G41" s="167"/>
      <c r="H41" s="2"/>
      <c r="I41" s="167"/>
      <c r="J41" s="167"/>
      <c r="K41" s="167"/>
      <c r="L41" s="2"/>
      <c r="M41" s="147"/>
      <c r="N41" s="143"/>
      <c r="O41" s="143"/>
      <c r="P41" s="145"/>
      <c r="Q41" s="147"/>
      <c r="R41" s="148"/>
      <c r="S41" s="149"/>
      <c r="T41" s="150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>
        <f>SUMPRODUCT(U5:U35,Y5:Y35)</f>
        <v>0</v>
      </c>
    </row>
    <row r="42" spans="2:33" hidden="1">
      <c r="B42" s="166"/>
      <c r="C42" s="139" t="s">
        <v>297</v>
      </c>
      <c r="D42" s="206"/>
      <c r="E42" s="206"/>
      <c r="F42" s="167"/>
      <c r="G42" s="167"/>
      <c r="H42" s="2"/>
      <c r="I42" s="167"/>
      <c r="J42" s="167"/>
      <c r="K42" s="167"/>
      <c r="L42" s="2"/>
      <c r="M42" s="147"/>
      <c r="N42" s="143"/>
      <c r="O42" s="143"/>
      <c r="P42" s="145"/>
      <c r="Q42" s="147"/>
      <c r="R42" s="148"/>
      <c r="S42" s="149"/>
      <c r="T42" s="150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>
        <f>SUMPRODUCT(U5:U35,Z5:Z35)</f>
        <v>0</v>
      </c>
    </row>
    <row r="43" spans="2:33" hidden="1">
      <c r="B43" s="166"/>
      <c r="C43" s="139" t="s">
        <v>304</v>
      </c>
      <c r="D43" s="206"/>
      <c r="E43" s="206"/>
      <c r="F43" s="167"/>
      <c r="G43" s="167"/>
      <c r="H43" s="2"/>
      <c r="I43" s="167"/>
      <c r="J43" s="167"/>
      <c r="K43" s="167"/>
      <c r="L43" s="2"/>
      <c r="M43" s="147"/>
      <c r="N43" s="143"/>
      <c r="O43" s="143"/>
      <c r="P43" s="145"/>
      <c r="Q43" s="147"/>
      <c r="R43" s="148"/>
      <c r="S43" s="149"/>
      <c r="T43" s="150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>
        <f>SUMPRODUCT(U5:U35,AA5:AA35)</f>
        <v>0</v>
      </c>
    </row>
    <row r="44" spans="2:33" hidden="1">
      <c r="B44" s="166"/>
      <c r="C44" s="139" t="s">
        <v>313</v>
      </c>
      <c r="D44" s="206"/>
      <c r="E44" s="206"/>
      <c r="F44" s="167"/>
      <c r="G44" s="167"/>
      <c r="H44" s="2"/>
      <c r="I44" s="167"/>
      <c r="J44" s="167"/>
      <c r="K44" s="167"/>
      <c r="L44" s="2"/>
      <c r="M44" s="147"/>
      <c r="N44" s="143"/>
      <c r="O44" s="143"/>
      <c r="P44" s="145"/>
      <c r="Q44" s="147"/>
      <c r="R44" s="148"/>
      <c r="S44" s="149"/>
      <c r="T44" s="150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>
        <f>SUMPRODUCT(U5:U35,AB5:AB35)</f>
        <v>0</v>
      </c>
    </row>
    <row r="45" spans="2:33" hidden="1">
      <c r="B45" s="166"/>
      <c r="C45" s="139" t="s">
        <v>338</v>
      </c>
      <c r="D45" s="206"/>
      <c r="E45" s="206"/>
      <c r="F45" s="167"/>
      <c r="G45" s="167"/>
      <c r="H45" s="2"/>
      <c r="I45" s="167"/>
      <c r="J45" s="167"/>
      <c r="K45" s="167"/>
      <c r="L45" s="2"/>
      <c r="M45" s="147"/>
      <c r="N45" s="143"/>
      <c r="O45" s="143"/>
      <c r="P45" s="145"/>
      <c r="Q45" s="147"/>
      <c r="R45" s="148"/>
      <c r="S45" s="149"/>
      <c r="T45" s="150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>
        <f>SUMPRODUCT(U5:U35,AC5:AC35)</f>
        <v>0</v>
      </c>
    </row>
    <row r="46" spans="2:33" hidden="1">
      <c r="B46" s="166"/>
      <c r="C46" s="139" t="s">
        <v>347</v>
      </c>
      <c r="D46" s="206"/>
      <c r="E46" s="206"/>
      <c r="F46" s="167"/>
      <c r="G46" s="167"/>
      <c r="H46" s="2"/>
      <c r="I46" s="167"/>
      <c r="J46" s="167"/>
      <c r="K46" s="167"/>
      <c r="L46" s="2"/>
      <c r="M46" s="147"/>
      <c r="N46" s="143"/>
      <c r="O46" s="143"/>
      <c r="P46" s="145"/>
      <c r="Q46" s="147"/>
      <c r="R46" s="148"/>
      <c r="S46" s="149"/>
      <c r="T46" s="150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>
        <f>SUMPRODUCT(U5:U35,AD5:AD35)</f>
        <v>1</v>
      </c>
    </row>
    <row r="47" spans="2:33" hidden="1">
      <c r="B47" s="166"/>
      <c r="C47" s="139" t="s">
        <v>358</v>
      </c>
      <c r="D47" s="206"/>
      <c r="E47" s="206"/>
      <c r="F47" s="167"/>
      <c r="G47" s="167"/>
      <c r="H47" s="2"/>
      <c r="I47" s="167"/>
      <c r="J47" s="167"/>
      <c r="K47" s="167"/>
      <c r="L47" s="2"/>
      <c r="M47" s="147"/>
      <c r="N47" s="143"/>
      <c r="O47" s="143"/>
      <c r="P47" s="145"/>
      <c r="Q47" s="147"/>
      <c r="R47" s="148"/>
      <c r="S47" s="149"/>
      <c r="T47" s="150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>
        <f>SUMPRODUCT(U5:U35,AE5:AE35)</f>
        <v>0</v>
      </c>
    </row>
    <row r="48" spans="2:33" hidden="1">
      <c r="B48" s="166"/>
      <c r="C48" s="210" t="s">
        <v>371</v>
      </c>
      <c r="D48" s="206"/>
      <c r="E48" s="206"/>
      <c r="F48" s="167"/>
      <c r="G48" s="167"/>
      <c r="H48" s="2"/>
      <c r="I48" s="167"/>
      <c r="J48" s="167"/>
      <c r="K48" s="167"/>
      <c r="L48" s="2"/>
      <c r="M48" s="147"/>
      <c r="N48" s="143"/>
      <c r="O48" s="143"/>
      <c r="P48" s="145"/>
      <c r="Q48" s="147"/>
      <c r="R48" s="148"/>
      <c r="S48" s="149"/>
      <c r="T48" s="150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>
        <f>SUMPRODUCT(U5:U35,AF5:AF35)</f>
        <v>0</v>
      </c>
    </row>
    <row r="49" spans="2:33" hidden="1">
      <c r="B49" s="166"/>
      <c r="C49" s="210"/>
      <c r="D49" s="206"/>
      <c r="E49" s="206"/>
      <c r="F49" s="167"/>
      <c r="G49" s="167"/>
      <c r="H49" s="2"/>
      <c r="I49" s="167"/>
      <c r="J49" s="167"/>
      <c r="K49" s="167"/>
      <c r="L49" s="2"/>
      <c r="M49" s="147"/>
      <c r="N49" s="143"/>
      <c r="O49" s="143"/>
      <c r="P49" s="145"/>
      <c r="Q49" s="147"/>
      <c r="R49" s="148"/>
      <c r="S49" s="149"/>
      <c r="T49" s="150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223">
        <f>SUM(AG40:AG48)</f>
        <v>1</v>
      </c>
    </row>
    <row r="50" spans="2:33">
      <c r="B50" s="166"/>
      <c r="C50" s="210"/>
      <c r="D50" s="206"/>
      <c r="E50" s="206"/>
      <c r="F50" s="167"/>
      <c r="G50" s="167"/>
      <c r="H50" s="2"/>
      <c r="I50" s="167"/>
      <c r="J50" s="167"/>
      <c r="K50" s="167"/>
      <c r="L50" s="2"/>
      <c r="M50" s="147"/>
      <c r="N50" s="143"/>
      <c r="O50" s="143"/>
      <c r="P50" s="145"/>
      <c r="Q50" s="147"/>
      <c r="R50" s="148"/>
      <c r="S50" s="149"/>
      <c r="T50" s="150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</row>
    <row r="51" spans="2:33">
      <c r="B51" s="241"/>
      <c r="C51" s="210"/>
      <c r="D51" s="206"/>
      <c r="E51" s="206"/>
      <c r="F51" s="167"/>
      <c r="G51" s="167"/>
      <c r="H51" s="2"/>
      <c r="I51" s="167"/>
      <c r="J51" s="167"/>
      <c r="K51" s="167"/>
      <c r="L51" s="2"/>
      <c r="M51" s="147"/>
      <c r="N51" s="143"/>
      <c r="O51" s="143"/>
      <c r="P51" s="145"/>
      <c r="Q51" s="147"/>
      <c r="R51" s="148"/>
      <c r="S51" s="149"/>
      <c r="T51" s="150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</row>
    <row r="52" spans="2:33">
      <c r="B52" s="241"/>
      <c r="C52" s="210"/>
      <c r="D52" s="206"/>
      <c r="E52" s="206"/>
      <c r="F52" s="167"/>
      <c r="G52" s="167"/>
      <c r="H52" s="2"/>
      <c r="I52" s="167"/>
      <c r="J52" s="167"/>
      <c r="K52" s="167"/>
      <c r="L52" s="2"/>
      <c r="M52" s="147"/>
      <c r="N52" s="143"/>
      <c r="O52" s="143"/>
      <c r="P52" s="145"/>
      <c r="Q52" s="147"/>
      <c r="R52" s="148"/>
      <c r="S52" s="149"/>
      <c r="T52" s="150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</row>
    <row r="53" spans="2:33">
      <c r="B53" s="241"/>
      <c r="C53" s="210"/>
      <c r="D53" s="206"/>
      <c r="E53" s="206"/>
      <c r="F53" s="167"/>
      <c r="G53" s="167"/>
      <c r="H53" s="2"/>
      <c r="I53" s="167"/>
      <c r="J53" s="167"/>
      <c r="K53" s="167"/>
      <c r="L53" s="2"/>
      <c r="M53" s="147"/>
      <c r="N53" s="143"/>
      <c r="O53" s="143"/>
      <c r="P53" s="145"/>
      <c r="Q53" s="147"/>
      <c r="R53" s="148"/>
      <c r="S53" s="149"/>
      <c r="T53" s="150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</row>
    <row r="54" spans="2:33">
      <c r="B54" s="241"/>
      <c r="C54" s="210"/>
      <c r="D54" s="206"/>
      <c r="E54" s="206"/>
      <c r="F54" s="167"/>
      <c r="G54" s="167"/>
      <c r="H54" s="2"/>
      <c r="I54" s="167"/>
      <c r="J54" s="167"/>
      <c r="K54" s="167"/>
      <c r="L54" s="2"/>
      <c r="M54" s="147"/>
      <c r="N54" s="143"/>
      <c r="O54" s="143"/>
      <c r="P54" s="145"/>
      <c r="Q54" s="147"/>
      <c r="R54" s="148"/>
      <c r="S54" s="149"/>
      <c r="T54" s="150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</row>
    <row r="55" spans="2:33">
      <c r="B55" s="241"/>
      <c r="C55" s="210"/>
      <c r="D55" s="206"/>
      <c r="E55" s="206"/>
      <c r="F55" s="167"/>
      <c r="G55" s="167"/>
      <c r="H55" s="2"/>
      <c r="I55" s="167"/>
      <c r="J55" s="167"/>
      <c r="K55" s="167"/>
      <c r="L55" s="2"/>
      <c r="M55" s="147"/>
      <c r="N55" s="143"/>
      <c r="O55" s="143"/>
      <c r="P55" s="145"/>
      <c r="Q55" s="147"/>
      <c r="R55" s="148"/>
      <c r="S55" s="149"/>
      <c r="T55" s="150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</row>
    <row r="56" spans="2:33">
      <c r="B56" s="241"/>
      <c r="C56" s="210"/>
      <c r="D56" s="206"/>
      <c r="E56" s="206"/>
      <c r="F56" s="167"/>
      <c r="G56" s="167"/>
      <c r="H56" s="2"/>
      <c r="I56" s="167"/>
      <c r="J56" s="167"/>
      <c r="K56" s="167"/>
      <c r="L56" s="2"/>
      <c r="M56" s="147"/>
      <c r="N56" s="143"/>
      <c r="O56" s="143"/>
      <c r="P56" s="145"/>
      <c r="Q56" s="147"/>
      <c r="R56" s="148"/>
      <c r="S56" s="149"/>
      <c r="T56" s="150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</row>
    <row r="57" spans="2:33">
      <c r="B57" s="241"/>
      <c r="C57" s="210"/>
      <c r="D57" s="206"/>
      <c r="E57" s="206"/>
      <c r="F57" s="167"/>
      <c r="G57" s="167"/>
      <c r="H57" s="2"/>
      <c r="I57" s="167"/>
      <c r="J57" s="167"/>
      <c r="K57" s="167"/>
      <c r="L57" s="2"/>
      <c r="M57" s="147"/>
      <c r="N57" s="143"/>
      <c r="O57" s="143"/>
      <c r="P57" s="145"/>
      <c r="Q57" s="147"/>
      <c r="R57" s="148"/>
      <c r="S57" s="149"/>
      <c r="T57" s="150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</row>
    <row r="58" spans="2:33">
      <c r="B58" s="241"/>
      <c r="C58" s="210"/>
      <c r="D58" s="206"/>
      <c r="E58" s="206"/>
      <c r="F58" s="167"/>
      <c r="G58" s="167"/>
      <c r="H58" s="2"/>
      <c r="I58" s="167"/>
      <c r="J58" s="167"/>
      <c r="K58" s="167"/>
      <c r="L58" s="2"/>
      <c r="M58" s="147"/>
      <c r="N58" s="143"/>
      <c r="O58" s="143"/>
      <c r="P58" s="145"/>
      <c r="Q58" s="147"/>
      <c r="R58" s="148"/>
      <c r="S58" s="149"/>
      <c r="T58" s="150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</row>
    <row r="59" spans="2:33">
      <c r="B59" s="166"/>
      <c r="C59" s="210"/>
      <c r="D59" s="206"/>
      <c r="E59" s="206"/>
      <c r="F59" s="167"/>
      <c r="G59" s="167"/>
      <c r="H59" s="2"/>
      <c r="I59" s="167"/>
      <c r="J59" s="167"/>
      <c r="K59" s="167"/>
      <c r="L59" s="2"/>
      <c r="M59" s="147"/>
      <c r="N59" s="143"/>
      <c r="O59" s="143"/>
      <c r="P59" s="145"/>
      <c r="Q59" s="147"/>
      <c r="R59" s="148"/>
      <c r="S59" s="149"/>
      <c r="T59" s="150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</row>
    <row r="60" spans="2:33">
      <c r="B60" s="166"/>
      <c r="C60" s="210"/>
      <c r="D60" s="206"/>
      <c r="E60" s="206"/>
      <c r="F60" s="167"/>
      <c r="G60" s="167"/>
      <c r="H60" s="2"/>
      <c r="I60" s="167"/>
      <c r="J60" s="167"/>
      <c r="K60" s="167"/>
      <c r="L60" s="2"/>
      <c r="M60" s="147"/>
      <c r="N60" s="143"/>
      <c r="O60" s="143"/>
      <c r="P60" s="145"/>
      <c r="Q60" s="147"/>
      <c r="R60" s="148"/>
      <c r="S60" s="149"/>
      <c r="T60" s="150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</row>
    <row r="64" spans="2:33">
      <c r="B64" s="20"/>
      <c r="C64" s="139"/>
      <c r="D64" s="139"/>
      <c r="E64" s="138"/>
      <c r="F64" s="140"/>
      <c r="G64" s="140"/>
      <c r="H64" s="141"/>
      <c r="I64" s="141"/>
      <c r="J64" s="141"/>
      <c r="K64" s="141"/>
      <c r="L64" s="141"/>
      <c r="M64" s="147"/>
      <c r="N64" s="143"/>
      <c r="O64" s="143"/>
      <c r="P64" s="145"/>
      <c r="Q64" s="147"/>
      <c r="R64" s="148"/>
      <c r="S64" s="149"/>
      <c r="T64" s="150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</row>
  </sheetData>
  <sheetProtection password="8F7D" sheet="1" objects="1" scenarios="1"/>
  <customSheetViews>
    <customSheetView guid="{D16302B5-0768-44A9-99C2-2B2765787124}" scale="80">
      <pane xSplit="2" ySplit="2" topLeftCell="C3" activePane="bottomRight" state="frozen"/>
      <selection pane="bottomRight" activeCell="A3" sqref="A3"/>
      <pageMargins left="0" right="0" top="0" bottom="0" header="0" footer="0"/>
      <pageSetup paperSize="9" orientation="portrait" horizontalDpi="4294967293" verticalDpi="4294967293" r:id="rId1"/>
    </customSheetView>
  </customSheetViews>
  <mergeCells count="10">
    <mergeCell ref="B21:C21"/>
    <mergeCell ref="B24:C24"/>
    <mergeCell ref="B28:C28"/>
    <mergeCell ref="B31:C31"/>
    <mergeCell ref="B18:C18"/>
    <mergeCell ref="F2:K2"/>
    <mergeCell ref="B6:C6"/>
    <mergeCell ref="B9:C9"/>
    <mergeCell ref="B12:C12"/>
    <mergeCell ref="B15:C15"/>
  </mergeCells>
  <dataValidations count="7">
    <dataValidation allowBlank="1" showInputMessage="1" showErrorMessage="1" promptTitle="Temelj iznosa naknade" prompt="DD = dohodak ili osnovica za doprinose_x000a_PO = proračunska osnovica_x000a_S1 = osnovica iz ZSS-a, ZMN_x000a_S2 = osnovica iz ZSS-a, ostalo_x000a_SP = specijalna osnovica_x000a_TR = stvarni ili administrativno određeni troškovi_x000a__x000a_#VM= usklađuje se s &quot;aktualnom vrijednošću mirovine&quot;_x000a_" sqref="K3" xr:uid="{00000000-0002-0000-0800-000000000000}"/>
    <dataValidation allowBlank="1" showInputMessage="1" showErrorMessage="1" promptTitle="Provjera materijalnog stanja:" prompt="ne = nema provjere materijalnog stanja_x000a_D = provjera dohotka_x000a_D+I = provjera dohotka i imovine" sqref="J3" xr:uid="{00000000-0002-0000-0800-000001000000}"/>
    <dataValidation allowBlank="1" showInputMessage="1" showErrorMessage="1" promptTitle="Temelj dodjele naknade:" prompt="OS = socijalno osiguranje_x000a_SI = socijalna isključenost_x000a_KS = „kategorijalni“ ili „statusni“ uvjeti" sqref="I3" xr:uid="{00000000-0002-0000-0800-000002000000}"/>
    <dataValidation allowBlank="1" showInputMessage="1" showErrorMessage="1" promptTitle="Vrsta naknade:" prompt="NN = novčana naknada_x000a_SU = subvencija troška usluge ili robe _x000a_TN = naknada prethodno nastalih troškova_x000a_UR = pružena usluga ili darovana roba_x000a_KS = naknada za obavljene socijalne usluge" sqref="H3" xr:uid="{00000000-0002-0000-0800-000003000000}"/>
    <dataValidation allowBlank="1" showInputMessage="1" showErrorMessage="1" prompt="Tijelo nadležno za administraciju i isplatu naknade" sqref="G3" xr:uid="{00000000-0002-0000-0800-000004000000}"/>
    <dataValidation allowBlank="1" showInputMessage="1" showErrorMessage="1" prompt="Tijelo nadležno za donošenje akata o naknadi" sqref="F3" xr:uid="{00000000-0002-0000-0800-000005000000}"/>
    <dataValidation allowBlank="1" showInputMessage="1" showErrorMessage="1" promptTitle="Podaci" prompt="Rezultat vrednovanja dostupnosti podataka. Za objašnjenje vidjeti Urban, Pezer i Bezeredi (2017): Pregled naknada socijalne zaštite u Hrvatskoj_x000a_" sqref="AQ3" xr:uid="{00000000-0002-0000-0800-000006000000}"/>
  </dataValidations>
  <pageMargins left="0.7" right="0.7" top="0.75" bottom="0.75" header="0.3" footer="0.3"/>
  <pageSetup paperSize="9" orientation="portrait" horizontalDpi="4294967293" verticalDpi="4294967293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Institut za javne financije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 naknada socijalne zaštite u Hrvatskoj</dc:title>
  <dc:subject/>
  <dc:creator>Institut za javne financije</dc:creator>
  <cp:keywords/>
  <dc:description/>
  <cp:lastModifiedBy>Martina Fabris</cp:lastModifiedBy>
  <cp:revision/>
  <dcterms:created xsi:type="dcterms:W3CDTF">2016-11-21T17:24:57Z</dcterms:created>
  <dcterms:modified xsi:type="dcterms:W3CDTF">2022-08-14T04:51:39Z</dcterms:modified>
  <cp:category/>
  <cp:contentStatus/>
</cp:coreProperties>
</file>